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44B571CB-3601-460C-B880-9DCC76E044C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2" i="10" l="1"/>
  <c r="K162" i="10"/>
  <c r="J162" i="10"/>
  <c r="L132" i="10"/>
  <c r="J132" i="10"/>
  <c r="K132" i="10"/>
  <c r="L96" i="10"/>
  <c r="K96" i="10"/>
  <c r="J96" i="10"/>
  <c r="L66" i="10"/>
  <c r="K66" i="10"/>
  <c r="J66" i="10"/>
  <c r="L90" i="10"/>
  <c r="K90" i="10"/>
  <c r="J90" i="10"/>
  <c r="L24" i="10"/>
  <c r="K24" i="10"/>
  <c r="J24" i="10"/>
  <c r="L83" i="10"/>
  <c r="K83" i="10"/>
  <c r="J83" i="10"/>
  <c r="L144" i="10"/>
  <c r="K144" i="10"/>
  <c r="J144" i="10"/>
  <c r="L114" i="10"/>
  <c r="K114" i="10"/>
  <c r="J114" i="10"/>
  <c r="L78" i="10"/>
  <c r="K78" i="10"/>
  <c r="J78" i="10"/>
  <c r="L36" i="10"/>
  <c r="K36" i="10"/>
  <c r="J36" i="10"/>
  <c r="L30" i="10"/>
  <c r="K30" i="10"/>
  <c r="J30" i="10"/>
  <c r="I162" i="10"/>
  <c r="I132" i="10"/>
  <c r="I96" i="10"/>
  <c r="I66" i="10"/>
  <c r="I24" i="10"/>
  <c r="I138" i="10"/>
  <c r="I144" i="10"/>
  <c r="I30" i="10"/>
  <c r="I90" i="10"/>
  <c r="I120" i="10"/>
  <c r="I29" i="10" l="1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288" i="10" s="1"/>
  <c r="L52" i="10"/>
  <c r="L202" i="10"/>
  <c r="L286" i="10" s="1"/>
  <c r="L206" i="10"/>
  <c r="F128" i="10"/>
  <c r="L176" i="10"/>
  <c r="L287" i="10"/>
  <c r="L9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56" i="10" l="1"/>
  <c r="J14" i="10"/>
  <c r="J8" i="10"/>
  <c r="J204" i="10"/>
  <c r="J248" i="10"/>
  <c r="K52" i="10"/>
  <c r="K54" i="10"/>
  <c r="K53" i="10"/>
  <c r="K98" i="10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50" i="10" l="1"/>
  <c r="J284" i="10" s="1"/>
  <c r="K50" i="10"/>
  <c r="K284" i="10" s="1"/>
  <c r="J288" i="10"/>
  <c r="J200" i="10"/>
  <c r="K286" i="10"/>
  <c r="J287" i="10"/>
  <c r="K288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<sst xmlns="http://schemas.openxmlformats.org/spreadsheetml/2006/main" count="456" uniqueCount="129">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</sst>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G154" activePane="bottomRight" state="frozen"/>
      <selection pane="topRight" activeCell="F1" sqref="F1"/>
      <selection pane="bottomLeft" activeCell="A8" sqref="A8"/>
      <selection pane="bottomRight" activeCell="L163" sqref="L163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191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12" t="s">
        <v>120</v>
      </c>
      <c r="H1" s="112"/>
      <c r="I1" s="112"/>
      <c r="J1" s="112"/>
      <c r="K1" s="112"/>
      <c r="L1" s="112"/>
    </row>
    <row r="2" spans="1:13" ht="68.25" customHeight="1" x14ac:dyDescent="0.3">
      <c r="G2" s="112" t="s">
        <v>117</v>
      </c>
      <c r="H2" s="112"/>
      <c r="I2" s="112"/>
      <c r="J2" s="112"/>
      <c r="K2" s="112"/>
      <c r="L2" s="112"/>
    </row>
    <row r="3" spans="1:13" ht="7.5" customHeight="1" x14ac:dyDescent="0.3">
      <c r="G3" s="7"/>
      <c r="H3" s="7"/>
      <c r="I3" s="7"/>
      <c r="J3" s="174"/>
      <c r="K3" s="7"/>
      <c r="L3" s="7"/>
      <c r="M3" s="7"/>
    </row>
    <row r="4" spans="1:13" ht="35.25" customHeight="1" thickBot="1" x14ac:dyDescent="0.35">
      <c r="A4" s="124" t="s">
        <v>57</v>
      </c>
      <c r="B4" s="125"/>
      <c r="C4" s="125"/>
      <c r="D4" s="125"/>
      <c r="E4" s="125"/>
      <c r="F4" s="125"/>
      <c r="G4" s="125"/>
      <c r="H4" s="125"/>
      <c r="I4" s="125"/>
      <c r="J4" s="125"/>
      <c r="K4" s="8"/>
    </row>
    <row r="5" spans="1:13" ht="39.75" customHeight="1" thickTop="1" x14ac:dyDescent="0.3">
      <c r="A5" s="126" t="s">
        <v>6</v>
      </c>
      <c r="B5" s="129" t="s">
        <v>15</v>
      </c>
      <c r="C5" s="129" t="s">
        <v>0</v>
      </c>
      <c r="D5" s="128" t="s">
        <v>14</v>
      </c>
      <c r="E5" s="131" t="s">
        <v>7</v>
      </c>
      <c r="F5" s="128" t="s">
        <v>8</v>
      </c>
      <c r="G5" s="140" t="s">
        <v>118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7"/>
      <c r="B6" s="130"/>
      <c r="C6" s="130"/>
      <c r="D6" s="83"/>
      <c r="E6" s="132"/>
      <c r="F6" s="83"/>
      <c r="G6" s="9">
        <v>2022</v>
      </c>
      <c r="H6" s="9">
        <v>2023</v>
      </c>
      <c r="I6" s="9">
        <v>2024</v>
      </c>
      <c r="J6" s="175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175">
        <v>11</v>
      </c>
      <c r="K7" s="11">
        <v>11</v>
      </c>
      <c r="L7" s="11">
        <v>11</v>
      </c>
    </row>
    <row r="8" spans="1:13" ht="15" thickTop="1" x14ac:dyDescent="0.3">
      <c r="A8" s="120" t="s">
        <v>66</v>
      </c>
      <c r="B8" s="147" t="s">
        <v>65</v>
      </c>
      <c r="C8" s="105" t="s">
        <v>124</v>
      </c>
      <c r="D8" s="99" t="s">
        <v>89</v>
      </c>
      <c r="E8" s="16" t="s">
        <v>1</v>
      </c>
      <c r="F8" s="17">
        <f t="shared" ref="F8:F71" si="0">SUM(G8:K8)</f>
        <v>961039.39002000005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340659.74672</v>
      </c>
      <c r="J8" s="176">
        <f t="shared" si="1"/>
        <v>168179.92499999999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21"/>
      <c r="B9" s="148"/>
      <c r="C9" s="106"/>
      <c r="D9" s="100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177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21"/>
      <c r="B10" s="148"/>
      <c r="C10" s="106"/>
      <c r="D10" s="100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177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21"/>
      <c r="B11" s="148"/>
      <c r="C11" s="106"/>
      <c r="D11" s="100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177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21"/>
      <c r="B12" s="148"/>
      <c r="C12" s="106"/>
      <c r="D12" s="100"/>
      <c r="E12" s="20" t="s">
        <v>4</v>
      </c>
      <c r="F12" s="21">
        <f t="shared" si="0"/>
        <v>771379.58773000003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177">
        <f t="shared" si="1"/>
        <v>168179.92499999999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22"/>
      <c r="B13" s="149"/>
      <c r="C13" s="107"/>
      <c r="D13" s="101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178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33" t="s">
        <v>53</v>
      </c>
      <c r="B14" s="102" t="s">
        <v>58</v>
      </c>
      <c r="C14" s="93" t="s">
        <v>124</v>
      </c>
      <c r="D14" s="81" t="s">
        <v>37</v>
      </c>
      <c r="E14" s="29" t="s">
        <v>1</v>
      </c>
      <c r="F14" s="30">
        <f t="shared" si="0"/>
        <v>761342.35538999992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302630.08772000001</v>
      </c>
      <c r="J14" s="179">
        <f t="shared" si="10"/>
        <v>130179.925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34"/>
      <c r="B15" s="103"/>
      <c r="C15" s="94"/>
      <c r="D15" s="82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180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4"/>
      <c r="B16" s="103"/>
      <c r="C16" s="94"/>
      <c r="D16" s="82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180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4"/>
      <c r="B17" s="103"/>
      <c r="C17" s="94"/>
      <c r="D17" s="82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180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4"/>
      <c r="B18" s="103"/>
      <c r="C18" s="94"/>
      <c r="D18" s="82"/>
      <c r="E18" s="33" t="s">
        <v>4</v>
      </c>
      <c r="F18" s="34">
        <f t="shared" si="0"/>
        <v>628925.37170000002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180">
        <f t="shared" si="10"/>
        <v>130179.925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35"/>
      <c r="B19" s="137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181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3" t="s">
        <v>55</v>
      </c>
      <c r="B20" s="84" t="s">
        <v>19</v>
      </c>
      <c r="C20" s="136" t="s">
        <v>124</v>
      </c>
      <c r="D20" s="90" t="s">
        <v>37</v>
      </c>
      <c r="E20" s="42" t="s">
        <v>1</v>
      </c>
      <c r="F20" s="43">
        <f t="shared" si="0"/>
        <v>623311.72699999996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265878.18893</v>
      </c>
      <c r="J20" s="182">
        <f t="shared" si="18"/>
        <v>114032.065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44"/>
      <c r="B21" s="85"/>
      <c r="C21" s="110"/>
      <c r="D21" s="91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183">
        <v>0</v>
      </c>
      <c r="K21" s="49">
        <v>0</v>
      </c>
      <c r="L21" s="49">
        <v>0</v>
      </c>
    </row>
    <row r="22" spans="1:13" x14ac:dyDescent="0.3">
      <c r="A22" s="144"/>
      <c r="B22" s="85"/>
      <c r="C22" s="110"/>
      <c r="D22" s="91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183">
        <v>0</v>
      </c>
      <c r="K22" s="49">
        <v>0</v>
      </c>
      <c r="L22" s="49">
        <v>0</v>
      </c>
    </row>
    <row r="23" spans="1:13" ht="27.6" x14ac:dyDescent="0.3">
      <c r="A23" s="144"/>
      <c r="B23" s="85"/>
      <c r="C23" s="110"/>
      <c r="D23" s="91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183">
        <v>0</v>
      </c>
      <c r="K23" s="49">
        <v>0</v>
      </c>
      <c r="L23" s="49">
        <v>0</v>
      </c>
    </row>
    <row r="24" spans="1:13" x14ac:dyDescent="0.3">
      <c r="A24" s="144"/>
      <c r="B24" s="85"/>
      <c r="C24" s="110"/>
      <c r="D24" s="91"/>
      <c r="E24" s="46" t="s">
        <v>4</v>
      </c>
      <c r="F24" s="47">
        <f t="shared" si="0"/>
        <v>543311.72699999996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183">
        <f>71833.966+42048.099+150</f>
        <v>114032.065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54"/>
      <c r="B25" s="86"/>
      <c r="C25" s="111"/>
      <c r="D25" s="92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184">
        <v>0</v>
      </c>
      <c r="K25" s="54">
        <v>0</v>
      </c>
      <c r="L25" s="54">
        <v>0</v>
      </c>
    </row>
    <row r="26" spans="1:13" x14ac:dyDescent="0.3">
      <c r="A26" s="143" t="s">
        <v>59</v>
      </c>
      <c r="B26" s="84" t="s">
        <v>80</v>
      </c>
      <c r="C26" s="136" t="s">
        <v>124</v>
      </c>
      <c r="D26" s="90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182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4"/>
      <c r="B27" s="85"/>
      <c r="C27" s="110"/>
      <c r="D27" s="91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183">
        <v>0</v>
      </c>
      <c r="K27" s="49">
        <v>0</v>
      </c>
      <c r="L27" s="49">
        <v>0</v>
      </c>
    </row>
    <row r="28" spans="1:13" x14ac:dyDescent="0.3">
      <c r="A28" s="144"/>
      <c r="B28" s="85"/>
      <c r="C28" s="110"/>
      <c r="D28" s="91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183">
        <v>0</v>
      </c>
      <c r="K28" s="49">
        <v>0</v>
      </c>
      <c r="L28" s="49">
        <v>0</v>
      </c>
    </row>
    <row r="29" spans="1:13" ht="27.6" x14ac:dyDescent="0.3">
      <c r="A29" s="144"/>
      <c r="B29" s="85"/>
      <c r="C29" s="110"/>
      <c r="D29" s="91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183">
        <v>0</v>
      </c>
      <c r="K29" s="49">
        <v>0</v>
      </c>
      <c r="L29" s="49">
        <v>0</v>
      </c>
      <c r="M29" s="3"/>
    </row>
    <row r="30" spans="1:13" x14ac:dyDescent="0.3">
      <c r="A30" s="144"/>
      <c r="B30" s="85"/>
      <c r="C30" s="110"/>
      <c r="D30" s="91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183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5"/>
      <c r="B31" s="152"/>
      <c r="C31" s="150"/>
      <c r="D31" s="15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185">
        <v>0</v>
      </c>
      <c r="K31" s="58">
        <v>0</v>
      </c>
      <c r="L31" s="58">
        <v>0</v>
      </c>
    </row>
    <row r="32" spans="1:13" x14ac:dyDescent="0.3">
      <c r="A32" s="133" t="s">
        <v>54</v>
      </c>
      <c r="B32" s="102" t="s">
        <v>71</v>
      </c>
      <c r="C32" s="93" t="s">
        <v>124</v>
      </c>
      <c r="D32" s="81" t="s">
        <v>12</v>
      </c>
      <c r="E32" s="29" t="s">
        <v>1</v>
      </c>
      <c r="F32" s="30">
        <f t="shared" si="0"/>
        <v>142398.78331999999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179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34"/>
      <c r="B33" s="103"/>
      <c r="C33" s="94"/>
      <c r="D33" s="82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180">
        <v>0</v>
      </c>
      <c r="K33" s="36">
        <v>0</v>
      </c>
      <c r="L33" s="36">
        <v>0</v>
      </c>
    </row>
    <row r="34" spans="1:13" x14ac:dyDescent="0.3">
      <c r="A34" s="134"/>
      <c r="B34" s="103"/>
      <c r="C34" s="94"/>
      <c r="D34" s="82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180">
        <v>0</v>
      </c>
      <c r="K34" s="36">
        <v>0</v>
      </c>
      <c r="L34" s="36">
        <v>0</v>
      </c>
    </row>
    <row r="35" spans="1:13" ht="27.6" x14ac:dyDescent="0.3">
      <c r="A35" s="134"/>
      <c r="B35" s="103"/>
      <c r="C35" s="94"/>
      <c r="D35" s="82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180">
        <v>0</v>
      </c>
      <c r="K35" s="36">
        <v>0</v>
      </c>
      <c r="L35" s="36">
        <v>0</v>
      </c>
    </row>
    <row r="36" spans="1:13" x14ac:dyDescent="0.3">
      <c r="A36" s="134"/>
      <c r="B36" s="103"/>
      <c r="C36" s="94"/>
      <c r="D36" s="82"/>
      <c r="E36" s="33" t="s">
        <v>4</v>
      </c>
      <c r="F36" s="34">
        <f t="shared" si="0"/>
        <v>142398.78331999999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180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42"/>
      <c r="B37" s="104"/>
      <c r="C37" s="95"/>
      <c r="D37" s="11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186">
        <v>0</v>
      </c>
      <c r="K37" s="62">
        <v>0</v>
      </c>
      <c r="L37" s="62">
        <v>0</v>
      </c>
    </row>
    <row r="38" spans="1:13" x14ac:dyDescent="0.3">
      <c r="A38" s="133" t="s">
        <v>79</v>
      </c>
      <c r="B38" s="102" t="s">
        <v>107</v>
      </c>
      <c r="C38" s="78">
        <v>2022</v>
      </c>
      <c r="D38" s="81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179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4"/>
      <c r="B39" s="103"/>
      <c r="C39" s="79"/>
      <c r="D39" s="82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180">
        <v>0</v>
      </c>
      <c r="K39" s="36">
        <v>0</v>
      </c>
      <c r="L39" s="36">
        <v>0</v>
      </c>
    </row>
    <row r="40" spans="1:13" x14ac:dyDescent="0.3">
      <c r="A40" s="134"/>
      <c r="B40" s="103"/>
      <c r="C40" s="79"/>
      <c r="D40" s="82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180">
        <v>0</v>
      </c>
      <c r="K40" s="36">
        <v>0</v>
      </c>
      <c r="L40" s="36">
        <v>0</v>
      </c>
    </row>
    <row r="41" spans="1:13" ht="27.6" x14ac:dyDescent="0.3">
      <c r="A41" s="134"/>
      <c r="B41" s="103"/>
      <c r="C41" s="79"/>
      <c r="D41" s="82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180">
        <v>0</v>
      </c>
      <c r="K41" s="36">
        <v>0</v>
      </c>
      <c r="L41" s="36">
        <v>0</v>
      </c>
    </row>
    <row r="42" spans="1:13" x14ac:dyDescent="0.3">
      <c r="A42" s="134"/>
      <c r="B42" s="103"/>
      <c r="C42" s="79"/>
      <c r="D42" s="82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180">
        <v>0</v>
      </c>
      <c r="K42" s="36">
        <v>0</v>
      </c>
      <c r="L42" s="36">
        <v>0</v>
      </c>
    </row>
    <row r="43" spans="1:13" ht="28.2" thickBot="1" x14ac:dyDescent="0.35">
      <c r="A43" s="142"/>
      <c r="B43" s="104"/>
      <c r="C43" s="146"/>
      <c r="D43" s="11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186">
        <v>0</v>
      </c>
      <c r="K43" s="62">
        <v>0</v>
      </c>
      <c r="L43" s="62">
        <v>0</v>
      </c>
    </row>
    <row r="44" spans="1:13" x14ac:dyDescent="0.3">
      <c r="A44" s="133" t="s">
        <v>87</v>
      </c>
      <c r="B44" s="102" t="s">
        <v>85</v>
      </c>
      <c r="C44" s="78">
        <v>2022</v>
      </c>
      <c r="D44" s="81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179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134"/>
      <c r="B45" s="103"/>
      <c r="C45" s="79"/>
      <c r="D45" s="82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180">
        <v>0</v>
      </c>
      <c r="K45" s="36">
        <v>0</v>
      </c>
      <c r="L45" s="36">
        <v>0</v>
      </c>
    </row>
    <row r="46" spans="1:13" x14ac:dyDescent="0.3">
      <c r="A46" s="134"/>
      <c r="B46" s="103"/>
      <c r="C46" s="79"/>
      <c r="D46" s="82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180">
        <v>0</v>
      </c>
      <c r="K46" s="36">
        <v>0</v>
      </c>
      <c r="L46" s="36">
        <v>0</v>
      </c>
    </row>
    <row r="47" spans="1:13" ht="27.6" x14ac:dyDescent="0.3">
      <c r="A47" s="134"/>
      <c r="B47" s="103"/>
      <c r="C47" s="79"/>
      <c r="D47" s="82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180">
        <v>0</v>
      </c>
      <c r="K47" s="36">
        <v>0</v>
      </c>
      <c r="L47" s="36">
        <v>0</v>
      </c>
    </row>
    <row r="48" spans="1:13" x14ac:dyDescent="0.3">
      <c r="A48" s="134"/>
      <c r="B48" s="103"/>
      <c r="C48" s="79"/>
      <c r="D48" s="82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180">
        <v>0</v>
      </c>
      <c r="K48" s="36">
        <v>0</v>
      </c>
      <c r="L48" s="36">
        <v>0</v>
      </c>
    </row>
    <row r="49" spans="1:12" ht="28.2" thickBot="1" x14ac:dyDescent="0.35">
      <c r="A49" s="164"/>
      <c r="B49" s="158"/>
      <c r="C49" s="80"/>
      <c r="D49" s="83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187">
        <v>0</v>
      </c>
      <c r="K49" s="65">
        <v>0</v>
      </c>
      <c r="L49" s="65">
        <v>0</v>
      </c>
    </row>
    <row r="50" spans="1:12" ht="15" thickTop="1" x14ac:dyDescent="0.3">
      <c r="A50" s="120" t="s">
        <v>67</v>
      </c>
      <c r="B50" s="147" t="s">
        <v>68</v>
      </c>
      <c r="C50" s="105" t="s">
        <v>124</v>
      </c>
      <c r="D50" s="99" t="s">
        <v>37</v>
      </c>
      <c r="E50" s="16" t="s">
        <v>1</v>
      </c>
      <c r="F50" s="17">
        <f t="shared" si="0"/>
        <v>2461734.5751699996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510715.61606000003</v>
      </c>
      <c r="J50" s="176">
        <f>SUM(J56,J92,J98,J128,J134)</f>
        <v>453729.88400000002</v>
      </c>
      <c r="K50" s="19">
        <f>SUM(K56,K92,K98,K128,K134)</f>
        <v>429815.70599999995</v>
      </c>
      <c r="L50" s="19">
        <f>SUM(L56,L92,L98,L128,L134)</f>
        <v>421340.02799999993</v>
      </c>
    </row>
    <row r="51" spans="1:12" x14ac:dyDescent="0.3">
      <c r="A51" s="121"/>
      <c r="B51" s="148"/>
      <c r="C51" s="106"/>
      <c r="D51" s="100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177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121"/>
      <c r="B52" s="148"/>
      <c r="C52" s="106"/>
      <c r="D52" s="100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177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121"/>
      <c r="B53" s="148"/>
      <c r="C53" s="106"/>
      <c r="D53" s="100"/>
      <c r="E53" s="20" t="s">
        <v>3</v>
      </c>
      <c r="F53" s="21">
        <f t="shared" si="0"/>
        <v>9314.2440000000006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177">
        <f t="shared" si="29"/>
        <v>1869.3720000000001</v>
      </c>
      <c r="K53" s="23">
        <f t="shared" si="29"/>
        <v>1869.3720000000001</v>
      </c>
      <c r="L53" s="23">
        <f t="shared" ref="L53" si="32">SUM(L59,L95,L101,L137)</f>
        <v>1869.3720000000001</v>
      </c>
    </row>
    <row r="54" spans="1:12" x14ac:dyDescent="0.3">
      <c r="A54" s="121"/>
      <c r="B54" s="148"/>
      <c r="C54" s="106"/>
      <c r="D54" s="100"/>
      <c r="E54" s="20" t="s">
        <v>4</v>
      </c>
      <c r="F54" s="21">
        <f t="shared" si="0"/>
        <v>2351349.3533100002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508845.74005999998</v>
      </c>
      <c r="J54" s="177">
        <f>SUM(J60,J96,J102,J132,J138)</f>
        <v>451860.51200000005</v>
      </c>
      <c r="K54" s="23">
        <f>SUM(K60,K96,K102,K132,K138)</f>
        <v>427946.33399999997</v>
      </c>
      <c r="L54" s="23">
        <f>SUM(L60,L96,L102,L132,L138)</f>
        <v>419470.65599999996</v>
      </c>
    </row>
    <row r="55" spans="1:12" ht="28.2" thickBot="1" x14ac:dyDescent="0.35">
      <c r="A55" s="122"/>
      <c r="B55" s="149"/>
      <c r="C55" s="107"/>
      <c r="D55" s="101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178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13" t="s">
        <v>20</v>
      </c>
      <c r="B56" s="115" t="s">
        <v>34</v>
      </c>
      <c r="C56" s="160" t="s">
        <v>124</v>
      </c>
      <c r="D56" s="156" t="s">
        <v>37</v>
      </c>
      <c r="E56" s="29" t="s">
        <v>1</v>
      </c>
      <c r="F56" s="30">
        <f t="shared" si="0"/>
        <v>877785.22317999997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372407.46995</v>
      </c>
      <c r="J56" s="179">
        <f t="shared" si="34"/>
        <v>168238.83100000001</v>
      </c>
      <c r="K56" s="32">
        <f t="shared" si="34"/>
        <v>164989.63099999999</v>
      </c>
      <c r="L56" s="32">
        <f t="shared" ref="L56" si="35">SUM(L62,L68,L74,L80,L86)</f>
        <v>164989.63099999999</v>
      </c>
    </row>
    <row r="57" spans="1:12" x14ac:dyDescent="0.3">
      <c r="A57" s="114"/>
      <c r="B57" s="116"/>
      <c r="C57" s="161"/>
      <c r="D57" s="157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180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14"/>
      <c r="B58" s="116"/>
      <c r="C58" s="161"/>
      <c r="D58" s="157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180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14"/>
      <c r="B59" s="116"/>
      <c r="C59" s="161"/>
      <c r="D59" s="157"/>
      <c r="E59" s="33" t="s">
        <v>3</v>
      </c>
      <c r="F59" s="34">
        <f t="shared" si="0"/>
        <v>9314.2440000000006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180">
        <f t="shared" si="34"/>
        <v>1869.3720000000001</v>
      </c>
      <c r="K59" s="36">
        <f t="shared" si="34"/>
        <v>1869.3720000000001</v>
      </c>
      <c r="L59" s="36">
        <f t="shared" ref="L59" si="39">SUM(L65,L71,L77,L83,L89)</f>
        <v>1869.3720000000001</v>
      </c>
    </row>
    <row r="60" spans="1:12" x14ac:dyDescent="0.3">
      <c r="A60" s="114"/>
      <c r="B60" s="116"/>
      <c r="C60" s="161"/>
      <c r="D60" s="157"/>
      <c r="E60" s="33" t="s">
        <v>4</v>
      </c>
      <c r="F60" s="34">
        <f t="shared" si="0"/>
        <v>767400.00131999992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370537.59395000001</v>
      </c>
      <c r="J60" s="180">
        <f t="shared" si="34"/>
        <v>166369.459</v>
      </c>
      <c r="K60" s="36">
        <f t="shared" si="34"/>
        <v>163120.25899999999</v>
      </c>
      <c r="L60" s="36">
        <f t="shared" ref="L60" si="40">SUM(L66,L72,L78,L84,L90)</f>
        <v>163120.25899999999</v>
      </c>
    </row>
    <row r="61" spans="1:12" ht="27.6" x14ac:dyDescent="0.3">
      <c r="A61" s="114"/>
      <c r="B61" s="116"/>
      <c r="C61" s="161"/>
      <c r="D61" s="157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181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63" t="s">
        <v>21</v>
      </c>
      <c r="B62" s="123" t="s">
        <v>113</v>
      </c>
      <c r="C62" s="161" t="s">
        <v>124</v>
      </c>
      <c r="D62" s="155" t="s">
        <v>37</v>
      </c>
      <c r="E62" s="42" t="s">
        <v>1</v>
      </c>
      <c r="F62" s="43">
        <f t="shared" si="0"/>
        <v>608518.34559000004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336777.5074</v>
      </c>
      <c r="J62" s="182">
        <f t="shared" si="42"/>
        <v>132300.34700000001</v>
      </c>
      <c r="K62" s="45">
        <f t="shared" si="42"/>
        <v>129051.147</v>
      </c>
      <c r="L62" s="45">
        <f t="shared" ref="L62" si="43">SUM(L63:L67)</f>
        <v>129051.147</v>
      </c>
    </row>
    <row r="63" spans="1:12" x14ac:dyDescent="0.3">
      <c r="A63" s="163"/>
      <c r="B63" s="123"/>
      <c r="C63" s="162"/>
      <c r="D63" s="155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183">
        <v>0</v>
      </c>
      <c r="K63" s="49">
        <v>0</v>
      </c>
      <c r="L63" s="49">
        <v>0</v>
      </c>
    </row>
    <row r="64" spans="1:12" x14ac:dyDescent="0.3">
      <c r="A64" s="163"/>
      <c r="B64" s="123"/>
      <c r="C64" s="162"/>
      <c r="D64" s="155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183">
        <v>0</v>
      </c>
      <c r="K64" s="49">
        <v>0</v>
      </c>
      <c r="L64" s="49">
        <v>0</v>
      </c>
    </row>
    <row r="65" spans="1:13" ht="27.6" x14ac:dyDescent="0.3">
      <c r="A65" s="163"/>
      <c r="B65" s="123"/>
      <c r="C65" s="162"/>
      <c r="D65" s="155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183">
        <v>0</v>
      </c>
      <c r="K65" s="49">
        <v>0</v>
      </c>
      <c r="L65" s="49">
        <v>0</v>
      </c>
    </row>
    <row r="66" spans="1:13" x14ac:dyDescent="0.3">
      <c r="A66" s="163"/>
      <c r="B66" s="123"/>
      <c r="C66" s="162"/>
      <c r="D66" s="155"/>
      <c r="E66" s="46" t="s">
        <v>4</v>
      </c>
      <c r="F66" s="47">
        <f t="shared" si="0"/>
        <v>608518.34559000004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309436.69845+24394.90864+3990-45-389.62233-416.33731-334.5765-5.6+105.6+41.43645</f>
        <v>336777.5074</v>
      </c>
      <c r="J66" s="183">
        <f>125094.206+766.48+6439.661</f>
        <v>132300.34700000001</v>
      </c>
      <c r="K66" s="49">
        <f>121845.006+766.48+6439.661</f>
        <v>129051.147</v>
      </c>
      <c r="L66" s="49">
        <f>121845.006+766.48+6439.661</f>
        <v>129051.147</v>
      </c>
      <c r="M66" s="3"/>
    </row>
    <row r="67" spans="1:13" ht="27.6" x14ac:dyDescent="0.3">
      <c r="A67" s="163"/>
      <c r="B67" s="123"/>
      <c r="C67" s="162"/>
      <c r="D67" s="155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184">
        <v>0</v>
      </c>
      <c r="K67" s="54">
        <v>0</v>
      </c>
      <c r="L67" s="54">
        <v>0</v>
      </c>
    </row>
    <row r="68" spans="1:13" x14ac:dyDescent="0.3">
      <c r="A68" s="143" t="s">
        <v>23</v>
      </c>
      <c r="B68" s="84" t="s">
        <v>105</v>
      </c>
      <c r="C68" s="87" t="s">
        <v>119</v>
      </c>
      <c r="D68" s="90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182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44"/>
      <c r="B69" s="85"/>
      <c r="C69" s="88"/>
      <c r="D69" s="91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183">
        <v>0</v>
      </c>
      <c r="K69" s="49">
        <v>0</v>
      </c>
      <c r="L69" s="49">
        <v>0</v>
      </c>
    </row>
    <row r="70" spans="1:13" x14ac:dyDescent="0.3">
      <c r="A70" s="144"/>
      <c r="B70" s="85"/>
      <c r="C70" s="88"/>
      <c r="D70" s="91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183">
        <v>0</v>
      </c>
      <c r="K70" s="49">
        <v>0</v>
      </c>
      <c r="L70" s="49">
        <v>0</v>
      </c>
    </row>
    <row r="71" spans="1:13" ht="27.6" x14ac:dyDescent="0.3">
      <c r="A71" s="144"/>
      <c r="B71" s="85"/>
      <c r="C71" s="88"/>
      <c r="D71" s="91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183">
        <v>0</v>
      </c>
      <c r="K71" s="49">
        <v>0</v>
      </c>
      <c r="L71" s="49">
        <v>0</v>
      </c>
    </row>
    <row r="72" spans="1:13" x14ac:dyDescent="0.3">
      <c r="A72" s="144"/>
      <c r="B72" s="85"/>
      <c r="C72" s="88"/>
      <c r="D72" s="91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183">
        <v>0</v>
      </c>
      <c r="K72" s="49">
        <v>0</v>
      </c>
      <c r="L72" s="49">
        <v>0</v>
      </c>
    </row>
    <row r="73" spans="1:13" ht="27.6" x14ac:dyDescent="0.3">
      <c r="A73" s="154"/>
      <c r="B73" s="86"/>
      <c r="C73" s="89"/>
      <c r="D73" s="92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184">
        <v>0</v>
      </c>
      <c r="K73" s="54">
        <v>0</v>
      </c>
      <c r="L73" s="54">
        <v>0</v>
      </c>
    </row>
    <row r="74" spans="1:13" x14ac:dyDescent="0.3">
      <c r="A74" s="143" t="s">
        <v>64</v>
      </c>
      <c r="B74" s="84" t="s">
        <v>22</v>
      </c>
      <c r="C74" s="87" t="s">
        <v>125</v>
      </c>
      <c r="D74" s="90" t="s">
        <v>12</v>
      </c>
      <c r="E74" s="42" t="s">
        <v>1</v>
      </c>
      <c r="F74" s="43">
        <f t="shared" si="48"/>
        <v>6993.4029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182">
        <f t="shared" si="49"/>
        <v>1480.1189999999999</v>
      </c>
      <c r="K74" s="45">
        <f t="shared" si="49"/>
        <v>1480.1189999999999</v>
      </c>
      <c r="L74" s="45">
        <f t="shared" ref="L74" si="50">SUM(L75:L79)</f>
        <v>1480.1189999999999</v>
      </c>
    </row>
    <row r="75" spans="1:13" x14ac:dyDescent="0.3">
      <c r="A75" s="144"/>
      <c r="B75" s="85"/>
      <c r="C75" s="88"/>
      <c r="D75" s="91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183">
        <v>0</v>
      </c>
      <c r="K75" s="49">
        <v>0</v>
      </c>
      <c r="L75" s="49">
        <v>0</v>
      </c>
    </row>
    <row r="76" spans="1:13" x14ac:dyDescent="0.3">
      <c r="A76" s="144"/>
      <c r="B76" s="85"/>
      <c r="C76" s="88"/>
      <c r="D76" s="91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183">
        <v>0</v>
      </c>
      <c r="K76" s="49">
        <v>0</v>
      </c>
      <c r="L76" s="49">
        <v>0</v>
      </c>
    </row>
    <row r="77" spans="1:13" ht="27.6" x14ac:dyDescent="0.3">
      <c r="A77" s="144"/>
      <c r="B77" s="85"/>
      <c r="C77" s="88"/>
      <c r="D77" s="91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183">
        <v>0</v>
      </c>
      <c r="K77" s="49">
        <v>0</v>
      </c>
      <c r="L77" s="49">
        <v>0</v>
      </c>
    </row>
    <row r="78" spans="1:13" x14ac:dyDescent="0.3">
      <c r="A78" s="144"/>
      <c r="B78" s="85"/>
      <c r="C78" s="88"/>
      <c r="D78" s="91"/>
      <c r="E78" s="46" t="s">
        <v>4</v>
      </c>
      <c r="F78" s="47">
        <f t="shared" si="48"/>
        <v>6993.4029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183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54"/>
      <c r="B79" s="86"/>
      <c r="C79" s="89"/>
      <c r="D79" s="92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184">
        <v>0</v>
      </c>
      <c r="K79" s="54">
        <v>0</v>
      </c>
      <c r="L79" s="54">
        <v>0</v>
      </c>
    </row>
    <row r="80" spans="1:13" x14ac:dyDescent="0.3">
      <c r="A80" s="143" t="s">
        <v>24</v>
      </c>
      <c r="B80" s="84" t="s">
        <v>41</v>
      </c>
      <c r="C80" s="109" t="s">
        <v>124</v>
      </c>
      <c r="D80" s="90" t="s">
        <v>12</v>
      </c>
      <c r="E80" s="42" t="s">
        <v>1</v>
      </c>
      <c r="F80" s="43">
        <f t="shared" si="48"/>
        <v>9314.2440000000006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182">
        <f t="shared" si="51"/>
        <v>1869.3720000000001</v>
      </c>
      <c r="K80" s="45">
        <f t="shared" si="51"/>
        <v>1869.3720000000001</v>
      </c>
      <c r="L80" s="45">
        <f t="shared" ref="L80" si="52">SUM(L81:L85)</f>
        <v>1869.3720000000001</v>
      </c>
    </row>
    <row r="81" spans="1:13" x14ac:dyDescent="0.3">
      <c r="A81" s="144"/>
      <c r="B81" s="85"/>
      <c r="C81" s="110"/>
      <c r="D81" s="91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183">
        <v>0</v>
      </c>
      <c r="K81" s="49">
        <v>0</v>
      </c>
      <c r="L81" s="49">
        <v>0</v>
      </c>
    </row>
    <row r="82" spans="1:13" x14ac:dyDescent="0.3">
      <c r="A82" s="144"/>
      <c r="B82" s="85"/>
      <c r="C82" s="110"/>
      <c r="D82" s="91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183">
        <v>0</v>
      </c>
      <c r="K82" s="49">
        <v>0</v>
      </c>
      <c r="L82" s="49">
        <v>0</v>
      </c>
    </row>
    <row r="83" spans="1:13" ht="28.5" customHeight="1" x14ac:dyDescent="0.3">
      <c r="A83" s="144"/>
      <c r="B83" s="85"/>
      <c r="C83" s="110"/>
      <c r="D83" s="91"/>
      <c r="E83" s="46" t="s">
        <v>3</v>
      </c>
      <c r="F83" s="47">
        <f t="shared" si="48"/>
        <v>9314.2440000000006</v>
      </c>
      <c r="G83" s="48">
        <v>1853.172</v>
      </c>
      <c r="H83" s="48">
        <f>'[1]2021-2023'!I83</f>
        <v>1852.452</v>
      </c>
      <c r="I83" s="48">
        <v>1869.876</v>
      </c>
      <c r="J83" s="183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44"/>
      <c r="B84" s="85"/>
      <c r="C84" s="110"/>
      <c r="D84" s="91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183">
        <v>0</v>
      </c>
      <c r="K84" s="49">
        <v>0</v>
      </c>
      <c r="L84" s="49">
        <v>0</v>
      </c>
    </row>
    <row r="85" spans="1:13" ht="27.6" x14ac:dyDescent="0.3">
      <c r="A85" s="154"/>
      <c r="B85" s="86"/>
      <c r="C85" s="111"/>
      <c r="D85" s="92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184">
        <v>0</v>
      </c>
      <c r="K85" s="54">
        <v>0</v>
      </c>
      <c r="L85" s="54">
        <v>0</v>
      </c>
    </row>
    <row r="86" spans="1:13" x14ac:dyDescent="0.3">
      <c r="A86" s="143" t="s">
        <v>106</v>
      </c>
      <c r="B86" s="84" t="s">
        <v>25</v>
      </c>
      <c r="C86" s="87" t="s">
        <v>125</v>
      </c>
      <c r="D86" s="90" t="s">
        <v>12</v>
      </c>
      <c r="E86" s="42" t="s">
        <v>1</v>
      </c>
      <c r="F86" s="43">
        <f t="shared" si="48"/>
        <v>151783.02067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182">
        <f t="shared" ref="J86:K86" si="54">SUM(J87:J91)</f>
        <v>32588.992999999999</v>
      </c>
      <c r="K86" s="45">
        <f t="shared" si="54"/>
        <v>32588.992999999999</v>
      </c>
      <c r="L86" s="45">
        <f t="shared" ref="L86" si="55">SUM(L87:L91)</f>
        <v>32588.992999999999</v>
      </c>
    </row>
    <row r="87" spans="1:13" x14ac:dyDescent="0.3">
      <c r="A87" s="144"/>
      <c r="B87" s="85"/>
      <c r="C87" s="88"/>
      <c r="D87" s="91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183">
        <v>0</v>
      </c>
      <c r="K87" s="49">
        <v>0</v>
      </c>
      <c r="L87" s="49">
        <v>0</v>
      </c>
    </row>
    <row r="88" spans="1:13" x14ac:dyDescent="0.3">
      <c r="A88" s="144"/>
      <c r="B88" s="85"/>
      <c r="C88" s="88"/>
      <c r="D88" s="91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183">
        <v>0</v>
      </c>
      <c r="K88" s="49">
        <v>0</v>
      </c>
      <c r="L88" s="49">
        <v>0</v>
      </c>
    </row>
    <row r="89" spans="1:13" ht="27.6" x14ac:dyDescent="0.3">
      <c r="A89" s="144"/>
      <c r="B89" s="85" t="s">
        <v>9</v>
      </c>
      <c r="C89" s="88"/>
      <c r="D89" s="91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183">
        <v>0</v>
      </c>
      <c r="K89" s="49">
        <v>0</v>
      </c>
      <c r="L89" s="49">
        <v>0</v>
      </c>
    </row>
    <row r="90" spans="1:13" x14ac:dyDescent="0.3">
      <c r="A90" s="144"/>
      <c r="B90" s="85"/>
      <c r="C90" s="88"/>
      <c r="D90" s="91"/>
      <c r="E90" s="46" t="s">
        <v>4</v>
      </c>
      <c r="F90" s="47">
        <f t="shared" si="48"/>
        <v>151783.02067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183">
        <f>32120+468.993</f>
        <v>32588.992999999999</v>
      </c>
      <c r="K90" s="48">
        <f>32120+468.993</f>
        <v>32588.992999999999</v>
      </c>
      <c r="L90" s="48">
        <f>32120+468.993</f>
        <v>32588.992999999999</v>
      </c>
      <c r="M90" s="3"/>
    </row>
    <row r="91" spans="1:13" ht="28.2" thickBot="1" x14ac:dyDescent="0.35">
      <c r="A91" s="153"/>
      <c r="B91" s="117"/>
      <c r="C91" s="159"/>
      <c r="D91" s="11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188">
        <v>0</v>
      </c>
      <c r="K91" s="69">
        <v>0</v>
      </c>
      <c r="L91" s="69">
        <v>0</v>
      </c>
    </row>
    <row r="92" spans="1:13" x14ac:dyDescent="0.3">
      <c r="A92" s="133" t="s">
        <v>56</v>
      </c>
      <c r="B92" s="102" t="s">
        <v>60</v>
      </c>
      <c r="C92" s="93" t="s">
        <v>122</v>
      </c>
      <c r="D92" s="81" t="s">
        <v>37</v>
      </c>
      <c r="E92" s="29" t="s">
        <v>1</v>
      </c>
      <c r="F92" s="30">
        <f t="shared" si="48"/>
        <v>1266924.4227199999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92870.70613999998</v>
      </c>
      <c r="J92" s="179">
        <f t="shared" ref="J92:K92" si="57">SUM(J93:J97)</f>
        <v>205746.04599999997</v>
      </c>
      <c r="K92" s="32">
        <f t="shared" si="57"/>
        <v>197949.68699999998</v>
      </c>
      <c r="L92" s="32">
        <f t="shared" ref="L92" si="58">SUM(L93:L97)</f>
        <v>199831.60399999999</v>
      </c>
    </row>
    <row r="93" spans="1:13" x14ac:dyDescent="0.3">
      <c r="A93" s="134"/>
      <c r="B93" s="103"/>
      <c r="C93" s="94"/>
      <c r="D93" s="82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180">
        <v>0</v>
      </c>
      <c r="K93" s="36">
        <v>0</v>
      </c>
      <c r="L93" s="36">
        <v>0</v>
      </c>
    </row>
    <row r="94" spans="1:13" x14ac:dyDescent="0.3">
      <c r="A94" s="134"/>
      <c r="B94" s="103"/>
      <c r="C94" s="94"/>
      <c r="D94" s="82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180">
        <v>0</v>
      </c>
      <c r="K94" s="36">
        <v>0</v>
      </c>
      <c r="L94" s="36">
        <v>0</v>
      </c>
    </row>
    <row r="95" spans="1:13" ht="27.6" x14ac:dyDescent="0.3">
      <c r="A95" s="134"/>
      <c r="B95" s="103"/>
      <c r="C95" s="94"/>
      <c r="D95" s="82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180">
        <v>0</v>
      </c>
      <c r="K95" s="36">
        <v>0</v>
      </c>
      <c r="L95" s="36">
        <v>0</v>
      </c>
    </row>
    <row r="96" spans="1:13" x14ac:dyDescent="0.3">
      <c r="A96" s="134"/>
      <c r="B96" s="103"/>
      <c r="C96" s="94"/>
      <c r="D96" s="82"/>
      <c r="E96" s="33" t="s">
        <v>4</v>
      </c>
      <c r="F96" s="34">
        <f t="shared" si="48"/>
        <v>1266924.4227199999</v>
      </c>
      <c r="G96" s="35">
        <f>408522.91781-20954.35794</f>
        <v>387568.55987</v>
      </c>
      <c r="H96" s="35">
        <f>'[1]2021-2023'!I96</f>
        <v>382789.42371</v>
      </c>
      <c r="I96" s="35">
        <f>87198.64966+6322.64-58.6524-46.27117-572.498+26.83805</f>
        <v>92870.70613999998</v>
      </c>
      <c r="J96" s="180">
        <f>194066.012+20168.356-8488.322</f>
        <v>205746.04599999997</v>
      </c>
      <c r="K96" s="36">
        <f>186216.628+20221.381-8488.322</f>
        <v>197949.68699999998</v>
      </c>
      <c r="L96" s="36">
        <f>188062.508+20257.418-8488.322</f>
        <v>199831.60399999999</v>
      </c>
      <c r="M96" s="3"/>
    </row>
    <row r="97" spans="1:12" ht="28.2" thickBot="1" x14ac:dyDescent="0.35">
      <c r="A97" s="142"/>
      <c r="B97" s="104"/>
      <c r="C97" s="95"/>
      <c r="D97" s="11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186">
        <v>0</v>
      </c>
      <c r="K97" s="62">
        <v>0</v>
      </c>
      <c r="L97" s="62">
        <v>0</v>
      </c>
    </row>
    <row r="98" spans="1:12" x14ac:dyDescent="0.3">
      <c r="A98" s="113" t="s">
        <v>26</v>
      </c>
      <c r="B98" s="115" t="s">
        <v>35</v>
      </c>
      <c r="C98" s="160" t="s">
        <v>125</v>
      </c>
      <c r="D98" s="156" t="s">
        <v>12</v>
      </c>
      <c r="E98" s="29" t="s">
        <v>1</v>
      </c>
      <c r="F98" s="30">
        <f t="shared" si="48"/>
        <v>40727.360419999997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179">
        <f t="shared" si="59"/>
        <v>12560.138999999999</v>
      </c>
      <c r="K98" s="32">
        <f t="shared" si="59"/>
        <v>8628.5679999999993</v>
      </c>
      <c r="L98" s="32">
        <f t="shared" ref="L98" si="60">SUM(L104,L110,L116,L122)</f>
        <v>8628.5679999999993</v>
      </c>
    </row>
    <row r="99" spans="1:12" x14ac:dyDescent="0.3">
      <c r="A99" s="114"/>
      <c r="B99" s="116"/>
      <c r="C99" s="161"/>
      <c r="D99" s="157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180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14"/>
      <c r="B100" s="116"/>
      <c r="C100" s="161"/>
      <c r="D100" s="157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180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14"/>
      <c r="B101" s="116"/>
      <c r="C101" s="161"/>
      <c r="D101" s="157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180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14"/>
      <c r="B102" s="116"/>
      <c r="C102" s="161"/>
      <c r="D102" s="157"/>
      <c r="E102" s="33" t="s">
        <v>4</v>
      </c>
      <c r="F102" s="34">
        <f t="shared" si="48"/>
        <v>40727.360419999997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180">
        <f t="shared" si="59"/>
        <v>12560.138999999999</v>
      </c>
      <c r="K102" s="36">
        <f t="shared" si="59"/>
        <v>8628.5679999999993</v>
      </c>
      <c r="L102" s="36">
        <f t="shared" ref="L102" si="65">SUM(L108,L114,L120,L126)</f>
        <v>8628.5679999999993</v>
      </c>
    </row>
    <row r="103" spans="1:12" ht="27.6" x14ac:dyDescent="0.3">
      <c r="A103" s="114"/>
      <c r="B103" s="116"/>
      <c r="C103" s="161"/>
      <c r="D103" s="157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181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63" t="s">
        <v>61</v>
      </c>
      <c r="B104" s="123" t="s">
        <v>38</v>
      </c>
      <c r="C104" s="87"/>
      <c r="D104" s="155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182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63"/>
      <c r="B105" s="123"/>
      <c r="C105" s="88"/>
      <c r="D105" s="155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183">
        <v>0</v>
      </c>
      <c r="K105" s="49">
        <v>0</v>
      </c>
      <c r="L105" s="49">
        <v>0</v>
      </c>
    </row>
    <row r="106" spans="1:12" x14ac:dyDescent="0.3">
      <c r="A106" s="163"/>
      <c r="B106" s="123"/>
      <c r="C106" s="88"/>
      <c r="D106" s="155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183">
        <v>0</v>
      </c>
      <c r="K106" s="49">
        <v>0</v>
      </c>
      <c r="L106" s="49">
        <v>0</v>
      </c>
    </row>
    <row r="107" spans="1:12" ht="27.6" x14ac:dyDescent="0.3">
      <c r="A107" s="163"/>
      <c r="B107" s="123"/>
      <c r="C107" s="88"/>
      <c r="D107" s="155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183">
        <v>0</v>
      </c>
      <c r="K107" s="49">
        <v>0</v>
      </c>
      <c r="L107" s="49">
        <v>0</v>
      </c>
    </row>
    <row r="108" spans="1:12" x14ac:dyDescent="0.3">
      <c r="A108" s="163"/>
      <c r="B108" s="123"/>
      <c r="C108" s="88"/>
      <c r="D108" s="155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183">
        <v>0</v>
      </c>
      <c r="K108" s="49">
        <v>0</v>
      </c>
      <c r="L108" s="49">
        <v>0</v>
      </c>
    </row>
    <row r="109" spans="1:12" ht="27.6" x14ac:dyDescent="0.3">
      <c r="A109" s="163"/>
      <c r="B109" s="123"/>
      <c r="C109" s="89"/>
      <c r="D109" s="155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184">
        <v>0</v>
      </c>
      <c r="K109" s="54">
        <v>0</v>
      </c>
      <c r="L109" s="54">
        <v>0</v>
      </c>
    </row>
    <row r="110" spans="1:12" x14ac:dyDescent="0.3">
      <c r="A110" s="143" t="s">
        <v>62</v>
      </c>
      <c r="B110" s="84" t="s">
        <v>27</v>
      </c>
      <c r="C110" s="87" t="s">
        <v>125</v>
      </c>
      <c r="D110" s="90" t="s">
        <v>12</v>
      </c>
      <c r="E110" s="42" t="s">
        <v>1</v>
      </c>
      <c r="F110" s="43">
        <f t="shared" si="48"/>
        <v>36781.923640000001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182">
        <f t="shared" si="69"/>
        <v>11531.571</v>
      </c>
      <c r="K110" s="45">
        <f t="shared" si="69"/>
        <v>7600</v>
      </c>
      <c r="L110" s="45">
        <f t="shared" ref="L110" si="70">SUM(L111:L115)</f>
        <v>7600</v>
      </c>
    </row>
    <row r="111" spans="1:12" x14ac:dyDescent="0.3">
      <c r="A111" s="144"/>
      <c r="B111" s="85"/>
      <c r="C111" s="88"/>
      <c r="D111" s="91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183">
        <v>0</v>
      </c>
      <c r="K111" s="49">
        <v>0</v>
      </c>
      <c r="L111" s="49">
        <v>0</v>
      </c>
    </row>
    <row r="112" spans="1:12" x14ac:dyDescent="0.3">
      <c r="A112" s="144"/>
      <c r="B112" s="85"/>
      <c r="C112" s="88"/>
      <c r="D112" s="91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183">
        <v>0</v>
      </c>
      <c r="K112" s="49">
        <v>0</v>
      </c>
      <c r="L112" s="49">
        <v>0</v>
      </c>
    </row>
    <row r="113" spans="1:13" ht="27.6" x14ac:dyDescent="0.3">
      <c r="A113" s="144"/>
      <c r="B113" s="85"/>
      <c r="C113" s="88"/>
      <c r="D113" s="91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183">
        <v>0</v>
      </c>
      <c r="K113" s="49">
        <v>0</v>
      </c>
      <c r="L113" s="49">
        <v>0</v>
      </c>
    </row>
    <row r="114" spans="1:13" x14ac:dyDescent="0.3">
      <c r="A114" s="144"/>
      <c r="B114" s="85"/>
      <c r="C114" s="88"/>
      <c r="D114" s="91"/>
      <c r="E114" s="46" t="s">
        <v>4</v>
      </c>
      <c r="F114" s="47">
        <f t="shared" si="48"/>
        <v>36781.923640000001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183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54"/>
      <c r="B115" s="86"/>
      <c r="C115" s="89"/>
      <c r="D115" s="92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184">
        <v>0</v>
      </c>
      <c r="K115" s="54">
        <v>0</v>
      </c>
      <c r="L115" s="54">
        <v>0</v>
      </c>
    </row>
    <row r="116" spans="1:13" x14ac:dyDescent="0.3">
      <c r="A116" s="143" t="s">
        <v>28</v>
      </c>
      <c r="B116" s="84" t="s">
        <v>29</v>
      </c>
      <c r="C116" s="109" t="s">
        <v>125</v>
      </c>
      <c r="D116" s="90" t="s">
        <v>12</v>
      </c>
      <c r="E116" s="42" t="s">
        <v>1</v>
      </c>
      <c r="F116" s="43">
        <f t="shared" si="48"/>
        <v>3945.43678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182">
        <f t="shared" ref="J116:K116" si="72">SUM(J117:J121)</f>
        <v>1028.568</v>
      </c>
      <c r="K116" s="45">
        <f t="shared" si="72"/>
        <v>1028.568</v>
      </c>
      <c r="L116" s="45">
        <f t="shared" ref="L116" si="73">SUM(L117:L121)</f>
        <v>1028.568</v>
      </c>
    </row>
    <row r="117" spans="1:13" x14ac:dyDescent="0.3">
      <c r="A117" s="144"/>
      <c r="B117" s="85"/>
      <c r="C117" s="110"/>
      <c r="D117" s="91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183">
        <v>0</v>
      </c>
      <c r="K117" s="49">
        <v>0</v>
      </c>
      <c r="L117" s="49">
        <v>0</v>
      </c>
    </row>
    <row r="118" spans="1:13" x14ac:dyDescent="0.3">
      <c r="A118" s="144"/>
      <c r="B118" s="85"/>
      <c r="C118" s="110"/>
      <c r="D118" s="91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183">
        <v>0</v>
      </c>
      <c r="K118" s="49">
        <v>0</v>
      </c>
      <c r="L118" s="49">
        <v>0</v>
      </c>
    </row>
    <row r="119" spans="1:13" ht="27.6" x14ac:dyDescent="0.3">
      <c r="A119" s="144"/>
      <c r="B119" s="85"/>
      <c r="C119" s="110"/>
      <c r="D119" s="91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183">
        <v>0</v>
      </c>
      <c r="K119" s="49">
        <v>0</v>
      </c>
      <c r="L119" s="49">
        <v>0</v>
      </c>
    </row>
    <row r="120" spans="1:13" x14ac:dyDescent="0.3">
      <c r="A120" s="144"/>
      <c r="B120" s="85"/>
      <c r="C120" s="110"/>
      <c r="D120" s="91"/>
      <c r="E120" s="46" t="s">
        <v>4</v>
      </c>
      <c r="F120" s="47">
        <f t="shared" si="48"/>
        <v>3945.43678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183">
        <v>1028.568</v>
      </c>
      <c r="K120" s="49">
        <v>1028.568</v>
      </c>
      <c r="L120" s="49">
        <v>1028.568</v>
      </c>
      <c r="M120" s="3"/>
    </row>
    <row r="121" spans="1:13" ht="27.6" x14ac:dyDescent="0.3">
      <c r="A121" s="154"/>
      <c r="B121" s="86"/>
      <c r="C121" s="111"/>
      <c r="D121" s="92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184">
        <v>0</v>
      </c>
      <c r="K121" s="54">
        <v>0</v>
      </c>
      <c r="L121" s="54">
        <v>0</v>
      </c>
    </row>
    <row r="122" spans="1:13" x14ac:dyDescent="0.3">
      <c r="A122" s="143" t="s">
        <v>114</v>
      </c>
      <c r="B122" s="84" t="s">
        <v>101</v>
      </c>
      <c r="C122" s="87"/>
      <c r="D122" s="90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182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44"/>
      <c r="B123" s="85"/>
      <c r="C123" s="88"/>
      <c r="D123" s="91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183">
        <v>0</v>
      </c>
      <c r="K123" s="49">
        <v>0</v>
      </c>
      <c r="L123" s="49">
        <v>0</v>
      </c>
    </row>
    <row r="124" spans="1:13" x14ac:dyDescent="0.3">
      <c r="A124" s="144"/>
      <c r="B124" s="85"/>
      <c r="C124" s="88"/>
      <c r="D124" s="91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183">
        <v>0</v>
      </c>
      <c r="K124" s="49">
        <v>0</v>
      </c>
      <c r="L124" s="49">
        <v>0</v>
      </c>
    </row>
    <row r="125" spans="1:13" ht="27.6" x14ac:dyDescent="0.3">
      <c r="A125" s="144"/>
      <c r="B125" s="85"/>
      <c r="C125" s="88"/>
      <c r="D125" s="91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183">
        <v>0</v>
      </c>
      <c r="K125" s="49">
        <v>0</v>
      </c>
      <c r="L125" s="49">
        <v>0</v>
      </c>
    </row>
    <row r="126" spans="1:13" x14ac:dyDescent="0.3">
      <c r="A126" s="144"/>
      <c r="B126" s="85"/>
      <c r="C126" s="88"/>
      <c r="D126" s="91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183">
        <v>0</v>
      </c>
      <c r="K126" s="49">
        <v>0</v>
      </c>
      <c r="L126" s="49">
        <v>0</v>
      </c>
    </row>
    <row r="127" spans="1:13" ht="28.2" thickBot="1" x14ac:dyDescent="0.35">
      <c r="A127" s="153"/>
      <c r="B127" s="117"/>
      <c r="C127" s="159"/>
      <c r="D127" s="11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188">
        <v>0</v>
      </c>
      <c r="K127" s="69">
        <v>0</v>
      </c>
      <c r="L127" s="69">
        <v>0</v>
      </c>
    </row>
    <row r="128" spans="1:13" x14ac:dyDescent="0.3">
      <c r="A128" s="133" t="s">
        <v>30</v>
      </c>
      <c r="B128" s="102" t="s">
        <v>31</v>
      </c>
      <c r="C128" s="93" t="s">
        <v>124</v>
      </c>
      <c r="D128" s="81" t="s">
        <v>37</v>
      </c>
      <c r="E128" s="29" t="s">
        <v>1</v>
      </c>
      <c r="F128" s="30">
        <f t="shared" si="48"/>
        <v>233632.26497000002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35906.107839999997</v>
      </c>
      <c r="J128" s="179">
        <f t="shared" si="78"/>
        <v>67184.868000000002</v>
      </c>
      <c r="K128" s="32">
        <f t="shared" si="78"/>
        <v>58247.819999999992</v>
      </c>
      <c r="L128" s="32">
        <f t="shared" si="78"/>
        <v>47890.224999999999</v>
      </c>
    </row>
    <row r="129" spans="1:13" x14ac:dyDescent="0.3">
      <c r="A129" s="134"/>
      <c r="B129" s="103"/>
      <c r="C129" s="94"/>
      <c r="D129" s="82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180">
        <v>0</v>
      </c>
      <c r="K129" s="36">
        <v>0</v>
      </c>
      <c r="L129" s="36">
        <v>0</v>
      </c>
    </row>
    <row r="130" spans="1:13" x14ac:dyDescent="0.3">
      <c r="A130" s="134"/>
      <c r="B130" s="103"/>
      <c r="C130" s="94"/>
      <c r="D130" s="82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180">
        <v>0</v>
      </c>
      <c r="K130" s="36">
        <v>0</v>
      </c>
      <c r="L130" s="36">
        <v>0</v>
      </c>
    </row>
    <row r="131" spans="1:13" ht="27.6" x14ac:dyDescent="0.3">
      <c r="A131" s="134"/>
      <c r="B131" s="103"/>
      <c r="C131" s="94"/>
      <c r="D131" s="82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180">
        <v>0</v>
      </c>
      <c r="K131" s="36">
        <v>0</v>
      </c>
      <c r="L131" s="36">
        <v>0</v>
      </c>
    </row>
    <row r="132" spans="1:13" x14ac:dyDescent="0.3">
      <c r="A132" s="134"/>
      <c r="B132" s="103"/>
      <c r="C132" s="94"/>
      <c r="D132" s="82"/>
      <c r="E132" s="33" t="s">
        <v>63</v>
      </c>
      <c r="F132" s="34">
        <f t="shared" si="48"/>
        <v>233632.26497000002</v>
      </c>
      <c r="G132" s="35">
        <f>80672.05237-8378.58324</f>
        <v>72293.469130000012</v>
      </c>
      <c r="H132" s="35">
        <f>'[1]2021-2023'!I126</f>
        <v>0</v>
      </c>
      <c r="I132" s="35">
        <f>35941.724-18.531-52.75078-7-70.81948+113.4851</f>
        <v>35906.107839999997</v>
      </c>
      <c r="J132" s="180">
        <f>2770.483+58780.62-1078.8-150-468.993+7331.558</f>
        <v>67184.868000000002</v>
      </c>
      <c r="K132" s="36">
        <f>2924.869+48610.386-150-468.993+7331.558</f>
        <v>58247.819999999992</v>
      </c>
      <c r="L132" s="36">
        <f>3058.686+38118.974-150-468.993+7331.558</f>
        <v>47890.224999999999</v>
      </c>
      <c r="M132" s="3"/>
    </row>
    <row r="133" spans="1:13" ht="28.2" thickBot="1" x14ac:dyDescent="0.35">
      <c r="A133" s="164"/>
      <c r="B133" s="158"/>
      <c r="C133" s="130"/>
      <c r="D133" s="83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187">
        <v>0</v>
      </c>
      <c r="K133" s="65">
        <v>0</v>
      </c>
      <c r="L133" s="65">
        <v>0</v>
      </c>
    </row>
    <row r="134" spans="1:13" ht="15" thickTop="1" x14ac:dyDescent="0.3">
      <c r="A134" s="133" t="s">
        <v>121</v>
      </c>
      <c r="B134" s="102" t="s">
        <v>123</v>
      </c>
      <c r="C134" s="93">
        <v>2024</v>
      </c>
      <c r="D134" s="81" t="s">
        <v>12</v>
      </c>
      <c r="E134" s="29" t="s">
        <v>1</v>
      </c>
      <c r="F134" s="30">
        <f t="shared" si="48"/>
        <v>1141.68667</v>
      </c>
      <c r="G134" s="31">
        <f t="shared" ref="G134:I134" si="79">SUM(G135:G139)</f>
        <v>0</v>
      </c>
      <c r="H134" s="31">
        <v>0</v>
      </c>
      <c r="I134" s="31">
        <f t="shared" si="79"/>
        <v>1141.68667</v>
      </c>
      <c r="J134" s="179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134"/>
      <c r="B135" s="103"/>
      <c r="C135" s="94"/>
      <c r="D135" s="82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180">
        <v>0</v>
      </c>
      <c r="K135" s="36">
        <v>0</v>
      </c>
      <c r="L135" s="36">
        <v>0</v>
      </c>
    </row>
    <row r="136" spans="1:13" x14ac:dyDescent="0.3">
      <c r="A136" s="134"/>
      <c r="B136" s="103"/>
      <c r="C136" s="94"/>
      <c r="D136" s="82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180">
        <v>0</v>
      </c>
      <c r="K136" s="36">
        <v>0</v>
      </c>
      <c r="L136" s="36">
        <v>0</v>
      </c>
    </row>
    <row r="137" spans="1:13" ht="27.6" x14ac:dyDescent="0.3">
      <c r="A137" s="134"/>
      <c r="B137" s="103"/>
      <c r="C137" s="94"/>
      <c r="D137" s="82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180">
        <v>0</v>
      </c>
      <c r="K137" s="36">
        <v>0</v>
      </c>
      <c r="L137" s="36">
        <v>0</v>
      </c>
    </row>
    <row r="138" spans="1:13" x14ac:dyDescent="0.3">
      <c r="A138" s="134"/>
      <c r="B138" s="103"/>
      <c r="C138" s="94"/>
      <c r="D138" s="82"/>
      <c r="E138" s="33" t="s">
        <v>63</v>
      </c>
      <c r="F138" s="34">
        <f t="shared" si="82"/>
        <v>1141.68667</v>
      </c>
      <c r="G138" s="35">
        <v>0</v>
      </c>
      <c r="H138" s="35">
        <v>0</v>
      </c>
      <c r="I138" s="35">
        <f>781.68667+360</f>
        <v>1141.68667</v>
      </c>
      <c r="J138" s="180">
        <v>0</v>
      </c>
      <c r="K138" s="36">
        <v>0</v>
      </c>
      <c r="L138" s="36">
        <v>0</v>
      </c>
      <c r="M138" s="3"/>
    </row>
    <row r="139" spans="1:13" ht="28.2" thickBot="1" x14ac:dyDescent="0.35">
      <c r="A139" s="164"/>
      <c r="B139" s="158"/>
      <c r="C139" s="130"/>
      <c r="D139" s="83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187">
        <v>0</v>
      </c>
      <c r="K139" s="65">
        <v>0</v>
      </c>
      <c r="L139" s="65">
        <v>0</v>
      </c>
    </row>
    <row r="140" spans="1:13" ht="15" thickTop="1" x14ac:dyDescent="0.3">
      <c r="A140" s="120" t="s">
        <v>17</v>
      </c>
      <c r="B140" s="147" t="s">
        <v>39</v>
      </c>
      <c r="C140" s="105" t="s">
        <v>124</v>
      </c>
      <c r="D140" s="99" t="s">
        <v>12</v>
      </c>
      <c r="E140" s="16" t="s">
        <v>1</v>
      </c>
      <c r="F140" s="17">
        <f t="shared" si="82"/>
        <v>76607.136729999998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15590.123769999997</v>
      </c>
      <c r="J140" s="176">
        <f t="shared" si="83"/>
        <v>15986.83757</v>
      </c>
      <c r="K140" s="19">
        <f t="shared" si="83"/>
        <v>16226.684999999999</v>
      </c>
      <c r="L140" s="19">
        <f t="shared" ref="L140" si="84">SUM(L141:L145)</f>
        <v>16248.441000000001</v>
      </c>
    </row>
    <row r="141" spans="1:13" x14ac:dyDescent="0.3">
      <c r="A141" s="121"/>
      <c r="B141" s="148"/>
      <c r="C141" s="106"/>
      <c r="D141" s="100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177">
        <v>0</v>
      </c>
      <c r="K141" s="23">
        <v>0</v>
      </c>
      <c r="L141" s="23">
        <v>0</v>
      </c>
    </row>
    <row r="142" spans="1:13" x14ac:dyDescent="0.3">
      <c r="A142" s="121"/>
      <c r="B142" s="148"/>
      <c r="C142" s="106"/>
      <c r="D142" s="100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177">
        <v>0</v>
      </c>
      <c r="K142" s="23">
        <v>0</v>
      </c>
      <c r="L142" s="23">
        <v>0</v>
      </c>
    </row>
    <row r="143" spans="1:13" ht="27.6" x14ac:dyDescent="0.3">
      <c r="A143" s="121"/>
      <c r="B143" s="148"/>
      <c r="C143" s="106"/>
      <c r="D143" s="100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177">
        <v>0</v>
      </c>
      <c r="K143" s="23">
        <v>0</v>
      </c>
      <c r="L143" s="23">
        <v>0</v>
      </c>
    </row>
    <row r="144" spans="1:13" x14ac:dyDescent="0.3">
      <c r="A144" s="121"/>
      <c r="B144" s="148"/>
      <c r="C144" s="106"/>
      <c r="D144" s="100"/>
      <c r="E144" s="20" t="s">
        <v>4</v>
      </c>
      <c r="F144" s="21">
        <f t="shared" si="82"/>
        <v>76607.136729999998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14927.40073-194.76144-89.688+650+196.3+0.348-25.189-2.54648-30+100.24776+58.0122</f>
        <v>15590.123769999997</v>
      </c>
      <c r="J144" s="177">
        <f>15986.83757</f>
        <v>15986.83757</v>
      </c>
      <c r="K144" s="23">
        <f>16226.685</f>
        <v>16226.684999999999</v>
      </c>
      <c r="L144" s="23">
        <f>16248.441</f>
        <v>16248.441000000001</v>
      </c>
    </row>
    <row r="145" spans="1:13" ht="28.2" thickBot="1" x14ac:dyDescent="0.35">
      <c r="A145" s="172"/>
      <c r="B145" s="169"/>
      <c r="C145" s="170"/>
      <c r="D145" s="108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189">
        <v>0</v>
      </c>
      <c r="K145" s="73">
        <v>0</v>
      </c>
      <c r="L145" s="73">
        <v>0</v>
      </c>
    </row>
    <row r="146" spans="1:13" ht="15" thickTop="1" x14ac:dyDescent="0.3">
      <c r="A146" s="120" t="s">
        <v>16</v>
      </c>
      <c r="B146" s="147" t="s">
        <v>33</v>
      </c>
      <c r="C146" s="105" t="s">
        <v>124</v>
      </c>
      <c r="D146" s="99" t="s">
        <v>102</v>
      </c>
      <c r="E146" s="16" t="s">
        <v>1</v>
      </c>
      <c r="F146" s="17">
        <f t="shared" si="82"/>
        <v>526318.63916000002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107472.69975999999</v>
      </c>
      <c r="J146" s="176">
        <f t="shared" si="85"/>
        <v>107712.762</v>
      </c>
      <c r="K146" s="19">
        <f t="shared" si="85"/>
        <v>106662.193</v>
      </c>
      <c r="L146" s="19">
        <f t="shared" ref="L146" si="86">SUM(L152,L158)</f>
        <v>106677.75200000001</v>
      </c>
    </row>
    <row r="147" spans="1:13" x14ac:dyDescent="0.3">
      <c r="A147" s="121"/>
      <c r="B147" s="148"/>
      <c r="C147" s="106"/>
      <c r="D147" s="100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177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121"/>
      <c r="B148" s="148"/>
      <c r="C148" s="106"/>
      <c r="D148" s="100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177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121"/>
      <c r="B149" s="148"/>
      <c r="C149" s="106"/>
      <c r="D149" s="100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177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121"/>
      <c r="B150" s="148"/>
      <c r="C150" s="106"/>
      <c r="D150" s="100"/>
      <c r="E150" s="20" t="s">
        <v>4</v>
      </c>
      <c r="F150" s="21">
        <f t="shared" si="82"/>
        <v>526318.63916000002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107472.69975999999</v>
      </c>
      <c r="J150" s="177">
        <f t="shared" si="85"/>
        <v>107712.762</v>
      </c>
      <c r="K150" s="23">
        <f t="shared" si="85"/>
        <v>106662.193</v>
      </c>
      <c r="L150" s="23">
        <f t="shared" ref="L150" si="91">SUM(L156,L162)</f>
        <v>106677.75200000001</v>
      </c>
    </row>
    <row r="151" spans="1:13" ht="28.2" thickBot="1" x14ac:dyDescent="0.35">
      <c r="A151" s="122"/>
      <c r="B151" s="149"/>
      <c r="C151" s="107"/>
      <c r="D151" s="101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178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133" t="s">
        <v>32</v>
      </c>
      <c r="B152" s="102" t="s">
        <v>11</v>
      </c>
      <c r="C152" s="93" t="s">
        <v>126</v>
      </c>
      <c r="D152" s="81" t="s">
        <v>103</v>
      </c>
      <c r="E152" s="29" t="s">
        <v>1</v>
      </c>
      <c r="F152" s="30">
        <f t="shared" si="82"/>
        <v>24382.378389999998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179">
        <f t="shared" si="93"/>
        <v>0</v>
      </c>
      <c r="K152" s="32">
        <f t="shared" si="93"/>
        <v>0</v>
      </c>
      <c r="L152" s="32">
        <f t="shared" ref="L152" si="94">SUM(L153:L157)</f>
        <v>0</v>
      </c>
    </row>
    <row r="153" spans="1:13" x14ac:dyDescent="0.3">
      <c r="A153" s="134"/>
      <c r="B153" s="103"/>
      <c r="C153" s="94"/>
      <c r="D153" s="82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180">
        <v>0</v>
      </c>
      <c r="K153" s="36">
        <v>0</v>
      </c>
      <c r="L153" s="36">
        <v>0</v>
      </c>
    </row>
    <row r="154" spans="1:13" x14ac:dyDescent="0.3">
      <c r="A154" s="134"/>
      <c r="B154" s="103"/>
      <c r="C154" s="94"/>
      <c r="D154" s="82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180">
        <v>0</v>
      </c>
      <c r="K154" s="36">
        <v>0</v>
      </c>
      <c r="L154" s="36">
        <v>0</v>
      </c>
    </row>
    <row r="155" spans="1:13" ht="27.6" x14ac:dyDescent="0.3">
      <c r="A155" s="134"/>
      <c r="B155" s="103"/>
      <c r="C155" s="94"/>
      <c r="D155" s="82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180">
        <v>0</v>
      </c>
      <c r="K155" s="36">
        <v>0</v>
      </c>
      <c r="L155" s="36">
        <v>0</v>
      </c>
    </row>
    <row r="156" spans="1:13" x14ac:dyDescent="0.3">
      <c r="A156" s="134"/>
      <c r="B156" s="103"/>
      <c r="C156" s="94"/>
      <c r="D156" s="82"/>
      <c r="E156" s="33" t="s">
        <v>4</v>
      </c>
      <c r="F156" s="34">
        <f t="shared" si="82"/>
        <v>24382.378389999998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180"/>
      <c r="K156" s="35"/>
      <c r="L156" s="35">
        <v>0</v>
      </c>
      <c r="M156" s="3"/>
    </row>
    <row r="157" spans="1:13" ht="28.2" thickBot="1" x14ac:dyDescent="0.35">
      <c r="A157" s="142"/>
      <c r="B157" s="104"/>
      <c r="C157" s="95"/>
      <c r="D157" s="11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186">
        <v>0</v>
      </c>
      <c r="K157" s="62">
        <v>0</v>
      </c>
      <c r="L157" s="62">
        <v>0</v>
      </c>
    </row>
    <row r="158" spans="1:13" x14ac:dyDescent="0.3">
      <c r="A158" s="133" t="s">
        <v>13</v>
      </c>
      <c r="B158" s="102" t="s">
        <v>10</v>
      </c>
      <c r="C158" s="93" t="s">
        <v>124</v>
      </c>
      <c r="D158" s="81" t="s">
        <v>37</v>
      </c>
      <c r="E158" s="29" t="s">
        <v>1</v>
      </c>
      <c r="F158" s="30">
        <f t="shared" si="82"/>
        <v>501936.26076999994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107472.69975999999</v>
      </c>
      <c r="J158" s="179">
        <f t="shared" si="95"/>
        <v>107712.762</v>
      </c>
      <c r="K158" s="32">
        <f t="shared" si="95"/>
        <v>106662.193</v>
      </c>
      <c r="L158" s="32">
        <f t="shared" ref="L158" si="96">SUM(L159:L163)</f>
        <v>106677.75200000001</v>
      </c>
    </row>
    <row r="159" spans="1:13" x14ac:dyDescent="0.3">
      <c r="A159" s="134"/>
      <c r="B159" s="103"/>
      <c r="C159" s="94"/>
      <c r="D159" s="82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180">
        <v>0</v>
      </c>
      <c r="K159" s="36">
        <v>0</v>
      </c>
      <c r="L159" s="36">
        <v>0</v>
      </c>
    </row>
    <row r="160" spans="1:13" x14ac:dyDescent="0.3">
      <c r="A160" s="134"/>
      <c r="B160" s="103"/>
      <c r="C160" s="94"/>
      <c r="D160" s="82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180">
        <v>0</v>
      </c>
      <c r="K160" s="36">
        <v>0</v>
      </c>
      <c r="L160" s="36">
        <v>0</v>
      </c>
    </row>
    <row r="161" spans="1:13" ht="27.6" x14ac:dyDescent="0.3">
      <c r="A161" s="134"/>
      <c r="B161" s="103"/>
      <c r="C161" s="94"/>
      <c r="D161" s="82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180">
        <v>0</v>
      </c>
      <c r="K161" s="36">
        <v>0</v>
      </c>
      <c r="L161" s="36">
        <v>0</v>
      </c>
    </row>
    <row r="162" spans="1:13" x14ac:dyDescent="0.3">
      <c r="A162" s="134"/>
      <c r="B162" s="103"/>
      <c r="C162" s="94"/>
      <c r="D162" s="82"/>
      <c r="E162" s="33" t="s">
        <v>4</v>
      </c>
      <c r="F162" s="34">
        <f t="shared" si="82"/>
        <v>501936.26076999994</v>
      </c>
      <c r="G162" s="35">
        <f>80890.22433</f>
        <v>80890.224329999997</v>
      </c>
      <c r="H162" s="35">
        <f>'[1]2021-2023'!I156</f>
        <v>99198.381680000006</v>
      </c>
      <c r="I162" s="35">
        <f>107489.26095-24.71069-2.4-23.5-72.11+106.1595</f>
        <v>107472.69975999999</v>
      </c>
      <c r="J162" s="180">
        <f>111916.859+1078.8-5282.897</f>
        <v>107712.762</v>
      </c>
      <c r="K162" s="36">
        <f>111945.09-5282.897</f>
        <v>106662.193</v>
      </c>
      <c r="L162" s="36">
        <f>111960.649-5282.897</f>
        <v>106677.75200000001</v>
      </c>
      <c r="M162" s="3"/>
    </row>
    <row r="163" spans="1:13" ht="28.2" thickBot="1" x14ac:dyDescent="0.35">
      <c r="A163" s="164"/>
      <c r="B163" s="158"/>
      <c r="C163" s="130"/>
      <c r="D163" s="83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187">
        <v>0</v>
      </c>
      <c r="K163" s="65">
        <v>0</v>
      </c>
      <c r="L163" s="65">
        <v>0</v>
      </c>
    </row>
    <row r="164" spans="1:13" ht="15" thickTop="1" x14ac:dyDescent="0.3">
      <c r="A164" s="120" t="s">
        <v>36</v>
      </c>
      <c r="B164" s="147" t="s">
        <v>69</v>
      </c>
      <c r="C164" s="96"/>
      <c r="D164" s="99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76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121"/>
      <c r="B165" s="148"/>
      <c r="C165" s="97"/>
      <c r="D165" s="100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177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121"/>
      <c r="B166" s="148"/>
      <c r="C166" s="97"/>
      <c r="D166" s="100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177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121"/>
      <c r="B167" s="148"/>
      <c r="C167" s="97"/>
      <c r="D167" s="100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177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121"/>
      <c r="B168" s="148"/>
      <c r="C168" s="97"/>
      <c r="D168" s="100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177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122"/>
      <c r="B169" s="149"/>
      <c r="C169" s="98"/>
      <c r="D169" s="101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178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133" t="s">
        <v>90</v>
      </c>
      <c r="B170" s="102" t="s">
        <v>72</v>
      </c>
      <c r="C170" s="78"/>
      <c r="D170" s="81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179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134"/>
      <c r="B171" s="103"/>
      <c r="C171" s="79"/>
      <c r="D171" s="82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180">
        <v>0</v>
      </c>
      <c r="K171" s="36">
        <v>0</v>
      </c>
      <c r="L171" s="36">
        <v>0</v>
      </c>
    </row>
    <row r="172" spans="1:13" x14ac:dyDescent="0.3">
      <c r="A172" s="134"/>
      <c r="B172" s="103"/>
      <c r="C172" s="79"/>
      <c r="D172" s="82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180">
        <v>0</v>
      </c>
      <c r="K172" s="36">
        <v>0</v>
      </c>
      <c r="L172" s="36">
        <v>0</v>
      </c>
    </row>
    <row r="173" spans="1:13" ht="27.6" x14ac:dyDescent="0.3">
      <c r="A173" s="134"/>
      <c r="B173" s="103"/>
      <c r="C173" s="79"/>
      <c r="D173" s="82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180">
        <v>0</v>
      </c>
      <c r="K173" s="36">
        <v>0</v>
      </c>
      <c r="L173" s="36">
        <v>0</v>
      </c>
    </row>
    <row r="174" spans="1:13" x14ac:dyDescent="0.3">
      <c r="A174" s="134"/>
      <c r="B174" s="103"/>
      <c r="C174" s="79"/>
      <c r="D174" s="82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180">
        <v>0</v>
      </c>
      <c r="K174" s="36">
        <v>0</v>
      </c>
      <c r="L174" s="36">
        <v>0</v>
      </c>
    </row>
    <row r="175" spans="1:13" ht="28.2" thickBot="1" x14ac:dyDescent="0.35">
      <c r="A175" s="164"/>
      <c r="B175" s="158"/>
      <c r="C175" s="80"/>
      <c r="D175" s="83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187">
        <v>0</v>
      </c>
      <c r="K175" s="65">
        <v>0</v>
      </c>
      <c r="L175" s="65">
        <v>0</v>
      </c>
    </row>
    <row r="176" spans="1:13" ht="15" thickTop="1" x14ac:dyDescent="0.3">
      <c r="A176" s="120" t="s">
        <v>18</v>
      </c>
      <c r="B176" s="147" t="s">
        <v>40</v>
      </c>
      <c r="C176" s="105" t="s">
        <v>127</v>
      </c>
      <c r="D176" s="99" t="s">
        <v>12</v>
      </c>
      <c r="E176" s="16" t="s">
        <v>1</v>
      </c>
      <c r="F176" s="17">
        <f t="shared" si="82"/>
        <v>168135.5577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76">
        <f t="shared" si="108"/>
        <v>36329.845500000003</v>
      </c>
      <c r="K176" s="19">
        <f t="shared" si="108"/>
        <v>24192.09</v>
      </c>
      <c r="L176" s="19">
        <f t="shared" ref="L176" si="109">SUM(L182,L188)</f>
        <v>24192.09</v>
      </c>
    </row>
    <row r="177" spans="1:12" x14ac:dyDescent="0.3">
      <c r="A177" s="121"/>
      <c r="B177" s="148"/>
      <c r="C177" s="106"/>
      <c r="D177" s="100"/>
      <c r="E177" s="20" t="s">
        <v>2</v>
      </c>
      <c r="F177" s="21">
        <f t="shared" si="82"/>
        <v>164653.73849999998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177">
        <f t="shared" si="108"/>
        <v>36329.845500000003</v>
      </c>
      <c r="K177" s="23">
        <f t="shared" si="108"/>
        <v>24192.09</v>
      </c>
      <c r="L177" s="23">
        <f t="shared" ref="L177" si="111">SUM(L183,L189)</f>
        <v>24192.09</v>
      </c>
    </row>
    <row r="178" spans="1:12" x14ac:dyDescent="0.3">
      <c r="A178" s="121"/>
      <c r="B178" s="148"/>
      <c r="C178" s="106"/>
      <c r="D178" s="100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177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121"/>
      <c r="B179" s="148"/>
      <c r="C179" s="106"/>
      <c r="D179" s="100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177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121"/>
      <c r="B180" s="148"/>
      <c r="C180" s="106"/>
      <c r="D180" s="100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177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122"/>
      <c r="B181" s="149"/>
      <c r="C181" s="107"/>
      <c r="D181" s="101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178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133" t="s">
        <v>77</v>
      </c>
      <c r="B182" s="102" t="s">
        <v>40</v>
      </c>
      <c r="C182" s="93" t="s">
        <v>127</v>
      </c>
      <c r="D182" s="81" t="s">
        <v>12</v>
      </c>
      <c r="E182" s="29" t="s">
        <v>1</v>
      </c>
      <c r="F182" s="30">
        <f t="shared" si="82"/>
        <v>162753.46049999999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179">
        <f t="shared" si="116"/>
        <v>36329.845500000003</v>
      </c>
      <c r="K182" s="32">
        <f t="shared" si="116"/>
        <v>24192.09</v>
      </c>
      <c r="L182" s="32">
        <f t="shared" ref="L182" si="117">SUM(L183:L187)</f>
        <v>24192.09</v>
      </c>
    </row>
    <row r="183" spans="1:12" x14ac:dyDescent="0.3">
      <c r="A183" s="134"/>
      <c r="B183" s="103"/>
      <c r="C183" s="94"/>
      <c r="D183" s="82"/>
      <c r="E183" s="33" t="s">
        <v>2</v>
      </c>
      <c r="F183" s="34">
        <f t="shared" si="82"/>
        <v>162753.46049999999</v>
      </c>
      <c r="G183" s="35">
        <v>23634.401999999998</v>
      </c>
      <c r="H183" s="35">
        <f>'[1]2021-2023'!I177</f>
        <v>38322.273000000001</v>
      </c>
      <c r="I183" s="35">
        <v>40274.85</v>
      </c>
      <c r="J183" s="180">
        <v>36329.845500000003</v>
      </c>
      <c r="K183" s="36">
        <v>24192.09</v>
      </c>
      <c r="L183" s="36">
        <v>24192.09</v>
      </c>
    </row>
    <row r="184" spans="1:12" x14ac:dyDescent="0.3">
      <c r="A184" s="134"/>
      <c r="B184" s="103"/>
      <c r="C184" s="94"/>
      <c r="D184" s="82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180">
        <v>0</v>
      </c>
      <c r="K184" s="36">
        <v>0</v>
      </c>
      <c r="L184" s="36">
        <v>0</v>
      </c>
    </row>
    <row r="185" spans="1:12" ht="27.6" x14ac:dyDescent="0.3">
      <c r="A185" s="134"/>
      <c r="B185" s="103"/>
      <c r="C185" s="94"/>
      <c r="D185" s="82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180">
        <v>0</v>
      </c>
      <c r="K185" s="36">
        <v>0</v>
      </c>
      <c r="L185" s="36">
        <v>0</v>
      </c>
    </row>
    <row r="186" spans="1:12" x14ac:dyDescent="0.3">
      <c r="A186" s="134"/>
      <c r="B186" s="103"/>
      <c r="C186" s="94"/>
      <c r="D186" s="82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180">
        <v>0</v>
      </c>
      <c r="K186" s="36">
        <v>0</v>
      </c>
      <c r="L186" s="36">
        <v>0</v>
      </c>
    </row>
    <row r="187" spans="1:12" ht="28.2" thickBot="1" x14ac:dyDescent="0.35">
      <c r="A187" s="142"/>
      <c r="B187" s="104"/>
      <c r="C187" s="95"/>
      <c r="D187" s="11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186">
        <v>0</v>
      </c>
      <c r="K187" s="62">
        <v>0</v>
      </c>
      <c r="L187" s="62">
        <v>0</v>
      </c>
    </row>
    <row r="188" spans="1:12" x14ac:dyDescent="0.3">
      <c r="A188" s="133" t="s">
        <v>100</v>
      </c>
      <c r="B188" s="102" t="s">
        <v>78</v>
      </c>
      <c r="C188" s="78" t="s">
        <v>128</v>
      </c>
      <c r="D188" s="81" t="s">
        <v>12</v>
      </c>
      <c r="E188" s="29" t="s">
        <v>1</v>
      </c>
      <c r="F188" s="30">
        <f t="shared" si="82"/>
        <v>5382.0972000000002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179">
        <f t="shared" si="118"/>
        <v>0</v>
      </c>
      <c r="K188" s="32">
        <f t="shared" si="118"/>
        <v>0</v>
      </c>
      <c r="L188" s="32">
        <f t="shared" ref="L188" si="119">SUM(L189:L193)</f>
        <v>0</v>
      </c>
    </row>
    <row r="189" spans="1:12" x14ac:dyDescent="0.3">
      <c r="A189" s="134"/>
      <c r="B189" s="103"/>
      <c r="C189" s="79"/>
      <c r="D189" s="82"/>
      <c r="E189" s="33" t="s">
        <v>2</v>
      </c>
      <c r="F189" s="34">
        <f t="shared" si="82"/>
        <v>1900.278</v>
      </c>
      <c r="G189" s="35">
        <v>0</v>
      </c>
      <c r="H189" s="35">
        <f>'[1]2021-2023'!I183</f>
        <v>1900.278</v>
      </c>
      <c r="I189" s="35">
        <v>0</v>
      </c>
      <c r="J189" s="180">
        <v>0</v>
      </c>
      <c r="K189" s="36"/>
      <c r="L189" s="36">
        <v>0</v>
      </c>
    </row>
    <row r="190" spans="1:12" x14ac:dyDescent="0.3">
      <c r="A190" s="134"/>
      <c r="B190" s="103"/>
      <c r="C190" s="79"/>
      <c r="D190" s="82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180">
        <v>0</v>
      </c>
      <c r="K190" s="36">
        <v>0</v>
      </c>
      <c r="L190" s="36">
        <v>0</v>
      </c>
    </row>
    <row r="191" spans="1:12" ht="27.6" x14ac:dyDescent="0.3">
      <c r="A191" s="134"/>
      <c r="B191" s="103"/>
      <c r="C191" s="79"/>
      <c r="D191" s="82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180">
        <v>0</v>
      </c>
      <c r="K191" s="36">
        <v>0</v>
      </c>
      <c r="L191" s="36">
        <v>0</v>
      </c>
    </row>
    <row r="192" spans="1:12" x14ac:dyDescent="0.3">
      <c r="A192" s="134"/>
      <c r="B192" s="103"/>
      <c r="C192" s="79"/>
      <c r="D192" s="82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180">
        <v>0</v>
      </c>
      <c r="K192" s="36">
        <v>0</v>
      </c>
      <c r="L192" s="36">
        <v>0</v>
      </c>
    </row>
    <row r="193" spans="1:12" ht="28.2" thickBot="1" x14ac:dyDescent="0.35">
      <c r="A193" s="164"/>
      <c r="B193" s="158"/>
      <c r="C193" s="80"/>
      <c r="D193" s="83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187">
        <v>0</v>
      </c>
      <c r="K193" s="65">
        <v>0</v>
      </c>
      <c r="L193" s="65">
        <v>0</v>
      </c>
    </row>
    <row r="194" spans="1:12" ht="15" thickTop="1" x14ac:dyDescent="0.3">
      <c r="A194" s="120">
        <v>7</v>
      </c>
      <c r="B194" s="147" t="s">
        <v>84</v>
      </c>
      <c r="C194" s="105">
        <v>2022</v>
      </c>
      <c r="D194" s="99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76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121"/>
      <c r="B195" s="148"/>
      <c r="C195" s="106"/>
      <c r="D195" s="100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177">
        <v>0</v>
      </c>
      <c r="K195" s="23">
        <v>0</v>
      </c>
      <c r="L195" s="23">
        <v>0</v>
      </c>
    </row>
    <row r="196" spans="1:12" x14ac:dyDescent="0.3">
      <c r="A196" s="121"/>
      <c r="B196" s="148"/>
      <c r="C196" s="106"/>
      <c r="D196" s="100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177">
        <v>0</v>
      </c>
      <c r="K196" s="23">
        <v>0</v>
      </c>
      <c r="L196" s="23">
        <v>0</v>
      </c>
    </row>
    <row r="197" spans="1:12" ht="27.6" x14ac:dyDescent="0.3">
      <c r="A197" s="121"/>
      <c r="B197" s="148"/>
      <c r="C197" s="106"/>
      <c r="D197" s="100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177">
        <v>0</v>
      </c>
      <c r="K197" s="23">
        <v>0</v>
      </c>
      <c r="L197" s="23">
        <v>0</v>
      </c>
    </row>
    <row r="198" spans="1:12" x14ac:dyDescent="0.3">
      <c r="A198" s="121"/>
      <c r="B198" s="148"/>
      <c r="C198" s="106"/>
      <c r="D198" s="100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177">
        <v>0</v>
      </c>
      <c r="K198" s="23">
        <v>0</v>
      </c>
      <c r="L198" s="23">
        <v>0</v>
      </c>
    </row>
    <row r="199" spans="1:12" ht="28.2" thickBot="1" x14ac:dyDescent="0.35">
      <c r="A199" s="172"/>
      <c r="B199" s="169"/>
      <c r="C199" s="170"/>
      <c r="D199" s="108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189">
        <v>0</v>
      </c>
      <c r="K199" s="73">
        <v>0</v>
      </c>
      <c r="L199" s="73">
        <v>0</v>
      </c>
    </row>
    <row r="200" spans="1:12" ht="15" thickTop="1" x14ac:dyDescent="0.3">
      <c r="A200" s="120" t="s">
        <v>91</v>
      </c>
      <c r="B200" s="147" t="s">
        <v>52</v>
      </c>
      <c r="C200" s="96"/>
      <c r="D200" s="99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76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121"/>
      <c r="B201" s="148"/>
      <c r="C201" s="97"/>
      <c r="D201" s="100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177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121"/>
      <c r="B202" s="148"/>
      <c r="C202" s="97"/>
      <c r="D202" s="100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177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121"/>
      <c r="B203" s="148"/>
      <c r="C203" s="97"/>
      <c r="D203" s="100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177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121"/>
      <c r="B204" s="148"/>
      <c r="C204" s="97"/>
      <c r="D204" s="100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177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122"/>
      <c r="B205" s="149"/>
      <c r="C205" s="98"/>
      <c r="D205" s="101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178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13" t="s">
        <v>92</v>
      </c>
      <c r="B206" s="115" t="s">
        <v>51</v>
      </c>
      <c r="C206" s="78"/>
      <c r="D206" s="156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179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14"/>
      <c r="B207" s="116"/>
      <c r="C207" s="79"/>
      <c r="D207" s="157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180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14"/>
      <c r="B208" s="116"/>
      <c r="C208" s="79"/>
      <c r="D208" s="157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180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14"/>
      <c r="B209" s="116"/>
      <c r="C209" s="79"/>
      <c r="D209" s="157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180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14"/>
      <c r="B210" s="116"/>
      <c r="C210" s="79"/>
      <c r="D210" s="157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180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14"/>
      <c r="B211" s="116"/>
      <c r="C211" s="173"/>
      <c r="D211" s="157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181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63" t="s">
        <v>93</v>
      </c>
      <c r="B212" s="123" t="s">
        <v>46</v>
      </c>
      <c r="C212" s="87"/>
      <c r="D212" s="155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182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63"/>
      <c r="B213" s="123"/>
      <c r="C213" s="88"/>
      <c r="D213" s="155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183">
        <v>0</v>
      </c>
      <c r="K213" s="49">
        <v>0</v>
      </c>
      <c r="L213" s="49">
        <v>0</v>
      </c>
    </row>
    <row r="214" spans="1:12" x14ac:dyDescent="0.3">
      <c r="A214" s="163"/>
      <c r="B214" s="123"/>
      <c r="C214" s="88"/>
      <c r="D214" s="155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183">
        <v>0</v>
      </c>
      <c r="K214" s="49">
        <v>0</v>
      </c>
      <c r="L214" s="49">
        <v>0</v>
      </c>
    </row>
    <row r="215" spans="1:12" ht="27.6" x14ac:dyDescent="0.3">
      <c r="A215" s="163"/>
      <c r="B215" s="123"/>
      <c r="C215" s="88"/>
      <c r="D215" s="155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183">
        <v>0</v>
      </c>
      <c r="K215" s="49">
        <v>0</v>
      </c>
      <c r="L215" s="49">
        <v>0</v>
      </c>
    </row>
    <row r="216" spans="1:12" x14ac:dyDescent="0.3">
      <c r="A216" s="163"/>
      <c r="B216" s="123"/>
      <c r="C216" s="88"/>
      <c r="D216" s="155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183">
        <v>0</v>
      </c>
      <c r="K216" s="49">
        <v>0</v>
      </c>
      <c r="L216" s="49">
        <v>0</v>
      </c>
    </row>
    <row r="217" spans="1:12" ht="27.6" x14ac:dyDescent="0.3">
      <c r="A217" s="163"/>
      <c r="B217" s="123"/>
      <c r="C217" s="89"/>
      <c r="D217" s="155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184">
        <v>0</v>
      </c>
      <c r="K217" s="54">
        <v>0</v>
      </c>
      <c r="L217" s="54">
        <v>0</v>
      </c>
    </row>
    <row r="218" spans="1:12" x14ac:dyDescent="0.3">
      <c r="A218" s="143" t="s">
        <v>94</v>
      </c>
      <c r="B218" s="84" t="s">
        <v>47</v>
      </c>
      <c r="C218" s="87"/>
      <c r="D218" s="90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182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44"/>
      <c r="B219" s="85"/>
      <c r="C219" s="88"/>
      <c r="D219" s="91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183">
        <v>0</v>
      </c>
      <c r="K219" s="49">
        <v>0</v>
      </c>
      <c r="L219" s="49">
        <v>0</v>
      </c>
    </row>
    <row r="220" spans="1:12" x14ac:dyDescent="0.3">
      <c r="A220" s="144"/>
      <c r="B220" s="85"/>
      <c r="C220" s="88"/>
      <c r="D220" s="91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183">
        <v>0</v>
      </c>
      <c r="K220" s="49">
        <v>0</v>
      </c>
      <c r="L220" s="49">
        <v>0</v>
      </c>
    </row>
    <row r="221" spans="1:12" ht="27.6" x14ac:dyDescent="0.3">
      <c r="A221" s="144"/>
      <c r="B221" s="85"/>
      <c r="C221" s="88"/>
      <c r="D221" s="91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183">
        <v>0</v>
      </c>
      <c r="K221" s="49">
        <v>0</v>
      </c>
      <c r="L221" s="49">
        <v>0</v>
      </c>
    </row>
    <row r="222" spans="1:12" x14ac:dyDescent="0.3">
      <c r="A222" s="144"/>
      <c r="B222" s="85"/>
      <c r="C222" s="88"/>
      <c r="D222" s="91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183">
        <v>0</v>
      </c>
      <c r="K222" s="49">
        <v>0</v>
      </c>
      <c r="L222" s="49">
        <v>0</v>
      </c>
    </row>
    <row r="223" spans="1:12" ht="27.6" x14ac:dyDescent="0.3">
      <c r="A223" s="154"/>
      <c r="B223" s="86"/>
      <c r="C223" s="89"/>
      <c r="D223" s="92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184">
        <v>0</v>
      </c>
      <c r="K223" s="54">
        <v>0</v>
      </c>
      <c r="L223" s="54">
        <v>0</v>
      </c>
    </row>
    <row r="224" spans="1:12" x14ac:dyDescent="0.3">
      <c r="A224" s="143" t="s">
        <v>95</v>
      </c>
      <c r="B224" s="84" t="s">
        <v>48</v>
      </c>
      <c r="C224" s="109"/>
      <c r="D224" s="90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182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44"/>
      <c r="B225" s="85"/>
      <c r="C225" s="110"/>
      <c r="D225" s="91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183">
        <v>0</v>
      </c>
      <c r="K225" s="49">
        <v>0</v>
      </c>
      <c r="L225" s="49">
        <v>0</v>
      </c>
    </row>
    <row r="226" spans="1:12" x14ac:dyDescent="0.3">
      <c r="A226" s="144"/>
      <c r="B226" s="85"/>
      <c r="C226" s="110"/>
      <c r="D226" s="91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183">
        <v>0</v>
      </c>
      <c r="K226" s="49">
        <v>0</v>
      </c>
      <c r="L226" s="49">
        <v>0</v>
      </c>
    </row>
    <row r="227" spans="1:12" ht="27.6" x14ac:dyDescent="0.3">
      <c r="A227" s="144"/>
      <c r="B227" s="85"/>
      <c r="C227" s="110"/>
      <c r="D227" s="91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183">
        <v>0</v>
      </c>
      <c r="K227" s="49">
        <v>0</v>
      </c>
      <c r="L227" s="49">
        <v>0</v>
      </c>
    </row>
    <row r="228" spans="1:12" x14ac:dyDescent="0.3">
      <c r="A228" s="144"/>
      <c r="B228" s="85"/>
      <c r="C228" s="110"/>
      <c r="D228" s="91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183">
        <v>0</v>
      </c>
      <c r="K228" s="49">
        <v>0</v>
      </c>
      <c r="L228" s="49">
        <v>0</v>
      </c>
    </row>
    <row r="229" spans="1:12" ht="28.2" thickBot="1" x14ac:dyDescent="0.35">
      <c r="A229" s="145"/>
      <c r="B229" s="152"/>
      <c r="C229" s="150"/>
      <c r="D229" s="15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185">
        <v>0</v>
      </c>
      <c r="K229" s="58">
        <v>0</v>
      </c>
      <c r="L229" s="58">
        <v>0</v>
      </c>
    </row>
    <row r="230" spans="1:12" x14ac:dyDescent="0.3">
      <c r="A230" s="133" t="s">
        <v>96</v>
      </c>
      <c r="B230" s="102" t="s">
        <v>70</v>
      </c>
      <c r="C230" s="93"/>
      <c r="D230" s="81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179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134"/>
      <c r="B231" s="103"/>
      <c r="C231" s="94"/>
      <c r="D231" s="82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180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134"/>
      <c r="B232" s="103"/>
      <c r="C232" s="94"/>
      <c r="D232" s="82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180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134"/>
      <c r="B233" s="103"/>
      <c r="C233" s="94"/>
      <c r="D233" s="82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180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134"/>
      <c r="B234" s="103"/>
      <c r="C234" s="94"/>
      <c r="D234" s="82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180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135"/>
      <c r="B235" s="137"/>
      <c r="C235" s="138"/>
      <c r="D235" s="13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181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43" t="s">
        <v>97</v>
      </c>
      <c r="B236" s="84" t="s">
        <v>42</v>
      </c>
      <c r="C236" s="87"/>
      <c r="D236" s="90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182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44"/>
      <c r="B237" s="85"/>
      <c r="C237" s="88"/>
      <c r="D237" s="91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183">
        <v>0</v>
      </c>
      <c r="K237" s="49">
        <v>0</v>
      </c>
      <c r="L237" s="49">
        <v>0</v>
      </c>
    </row>
    <row r="238" spans="1:12" s="2" customFormat="1" x14ac:dyDescent="0.3">
      <c r="A238" s="144"/>
      <c r="B238" s="85"/>
      <c r="C238" s="88"/>
      <c r="D238" s="91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183">
        <v>0</v>
      </c>
      <c r="K238" s="49">
        <v>0</v>
      </c>
      <c r="L238" s="49">
        <v>0</v>
      </c>
    </row>
    <row r="239" spans="1:12" s="2" customFormat="1" ht="27.6" x14ac:dyDescent="0.3">
      <c r="A239" s="144"/>
      <c r="B239" s="85"/>
      <c r="C239" s="88"/>
      <c r="D239" s="91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183">
        <v>0</v>
      </c>
      <c r="K239" s="49">
        <v>0</v>
      </c>
      <c r="L239" s="49">
        <v>0</v>
      </c>
    </row>
    <row r="240" spans="1:12" s="2" customFormat="1" x14ac:dyDescent="0.3">
      <c r="A240" s="144"/>
      <c r="B240" s="85"/>
      <c r="C240" s="88"/>
      <c r="D240" s="91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183">
        <v>0</v>
      </c>
      <c r="K240" s="49">
        <v>0</v>
      </c>
      <c r="L240" s="49">
        <v>0</v>
      </c>
    </row>
    <row r="241" spans="1:12" s="2" customFormat="1" ht="27.6" x14ac:dyDescent="0.3">
      <c r="A241" s="154"/>
      <c r="B241" s="86"/>
      <c r="C241" s="89"/>
      <c r="D241" s="92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184">
        <v>0</v>
      </c>
      <c r="K241" s="54">
        <v>0</v>
      </c>
      <c r="L241" s="54">
        <v>0</v>
      </c>
    </row>
    <row r="242" spans="1:12" x14ac:dyDescent="0.3">
      <c r="A242" s="143" t="s">
        <v>98</v>
      </c>
      <c r="B242" s="84" t="s">
        <v>44</v>
      </c>
      <c r="C242" s="87"/>
      <c r="D242" s="90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182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44"/>
      <c r="B243" s="85"/>
      <c r="C243" s="88"/>
      <c r="D243" s="91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183">
        <v>0</v>
      </c>
      <c r="K243" s="49">
        <v>0</v>
      </c>
      <c r="L243" s="49">
        <v>0</v>
      </c>
    </row>
    <row r="244" spans="1:12" x14ac:dyDescent="0.3">
      <c r="A244" s="144"/>
      <c r="B244" s="85"/>
      <c r="C244" s="88"/>
      <c r="D244" s="91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183">
        <v>0</v>
      </c>
      <c r="K244" s="49">
        <v>0</v>
      </c>
      <c r="L244" s="49">
        <v>0</v>
      </c>
    </row>
    <row r="245" spans="1:12" ht="27.6" x14ac:dyDescent="0.3">
      <c r="A245" s="144"/>
      <c r="B245" s="85"/>
      <c r="C245" s="88"/>
      <c r="D245" s="91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183">
        <v>0</v>
      </c>
      <c r="K245" s="49">
        <v>0</v>
      </c>
      <c r="L245" s="49">
        <v>0</v>
      </c>
    </row>
    <row r="246" spans="1:12" x14ac:dyDescent="0.3">
      <c r="A246" s="144"/>
      <c r="B246" s="85"/>
      <c r="C246" s="88"/>
      <c r="D246" s="91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183">
        <v>0</v>
      </c>
      <c r="K246" s="49">
        <v>0</v>
      </c>
      <c r="L246" s="49">
        <v>0</v>
      </c>
    </row>
    <row r="247" spans="1:12" ht="28.2" thickBot="1" x14ac:dyDescent="0.35">
      <c r="A247" s="145"/>
      <c r="B247" s="152"/>
      <c r="C247" s="159"/>
      <c r="D247" s="15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185">
        <v>0</v>
      </c>
      <c r="K247" s="58">
        <v>0</v>
      </c>
      <c r="L247" s="58">
        <v>0</v>
      </c>
    </row>
    <row r="248" spans="1:12" x14ac:dyDescent="0.3">
      <c r="A248" s="133" t="s">
        <v>108</v>
      </c>
      <c r="B248" s="102" t="s">
        <v>109</v>
      </c>
      <c r="C248" s="78"/>
      <c r="D248" s="81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179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134"/>
      <c r="B249" s="103"/>
      <c r="C249" s="79"/>
      <c r="D249" s="82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180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134"/>
      <c r="B250" s="103"/>
      <c r="C250" s="79"/>
      <c r="D250" s="82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180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134"/>
      <c r="B251" s="103"/>
      <c r="C251" s="79"/>
      <c r="D251" s="82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180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134"/>
      <c r="B252" s="103"/>
      <c r="C252" s="79"/>
      <c r="D252" s="82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180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135"/>
      <c r="B253" s="137"/>
      <c r="C253" s="173"/>
      <c r="D253" s="13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181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43" t="s">
        <v>110</v>
      </c>
      <c r="B254" s="84" t="s">
        <v>101</v>
      </c>
      <c r="C254" s="87"/>
      <c r="D254" s="90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182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44"/>
      <c r="B255" s="85"/>
      <c r="C255" s="88"/>
      <c r="D255" s="91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183">
        <v>0</v>
      </c>
      <c r="K255" s="49">
        <v>0</v>
      </c>
      <c r="L255" s="49">
        <v>0</v>
      </c>
    </row>
    <row r="256" spans="1:12" x14ac:dyDescent="0.3">
      <c r="A256" s="144"/>
      <c r="B256" s="85"/>
      <c r="C256" s="88"/>
      <c r="D256" s="91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183">
        <v>0</v>
      </c>
      <c r="K256" s="49">
        <v>0</v>
      </c>
      <c r="L256" s="49">
        <v>0</v>
      </c>
    </row>
    <row r="257" spans="1:12" ht="27.6" x14ac:dyDescent="0.3">
      <c r="A257" s="144"/>
      <c r="B257" s="85"/>
      <c r="C257" s="88"/>
      <c r="D257" s="91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183">
        <v>0</v>
      </c>
      <c r="K257" s="49">
        <v>0</v>
      </c>
      <c r="L257" s="49">
        <v>0</v>
      </c>
    </row>
    <row r="258" spans="1:12" x14ac:dyDescent="0.3">
      <c r="A258" s="144"/>
      <c r="B258" s="85"/>
      <c r="C258" s="88"/>
      <c r="D258" s="91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183">
        <v>0</v>
      </c>
      <c r="K258" s="49">
        <v>0</v>
      </c>
      <c r="L258" s="49">
        <v>0</v>
      </c>
    </row>
    <row r="259" spans="1:12" ht="27.6" x14ac:dyDescent="0.3">
      <c r="A259" s="154"/>
      <c r="B259" s="86"/>
      <c r="C259" s="89"/>
      <c r="D259" s="92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184">
        <v>0</v>
      </c>
      <c r="K259" s="54">
        <v>0</v>
      </c>
      <c r="L259" s="54">
        <v>0</v>
      </c>
    </row>
    <row r="260" spans="1:12" x14ac:dyDescent="0.3">
      <c r="A260" s="143" t="s">
        <v>111</v>
      </c>
      <c r="B260" s="84" t="s">
        <v>112</v>
      </c>
      <c r="C260" s="87"/>
      <c r="D260" s="90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182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44"/>
      <c r="B261" s="85"/>
      <c r="C261" s="88"/>
      <c r="D261" s="91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183">
        <v>0</v>
      </c>
      <c r="K261" s="49">
        <v>0</v>
      </c>
      <c r="L261" s="49">
        <v>0</v>
      </c>
    </row>
    <row r="262" spans="1:12" x14ac:dyDescent="0.3">
      <c r="A262" s="144"/>
      <c r="B262" s="85"/>
      <c r="C262" s="88"/>
      <c r="D262" s="91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183">
        <v>0</v>
      </c>
      <c r="K262" s="49">
        <v>0</v>
      </c>
      <c r="L262" s="49">
        <v>0</v>
      </c>
    </row>
    <row r="263" spans="1:12" ht="27.6" x14ac:dyDescent="0.3">
      <c r="A263" s="144"/>
      <c r="B263" s="85"/>
      <c r="C263" s="88"/>
      <c r="D263" s="91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183">
        <v>0</v>
      </c>
      <c r="K263" s="49">
        <v>0</v>
      </c>
      <c r="L263" s="49">
        <v>0</v>
      </c>
    </row>
    <row r="264" spans="1:12" x14ac:dyDescent="0.3">
      <c r="A264" s="144"/>
      <c r="B264" s="85"/>
      <c r="C264" s="88"/>
      <c r="D264" s="91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183">
        <v>0</v>
      </c>
      <c r="K264" s="49">
        <v>0</v>
      </c>
      <c r="L264" s="49">
        <v>0</v>
      </c>
    </row>
    <row r="265" spans="1:12" ht="28.2" thickBot="1" x14ac:dyDescent="0.35">
      <c r="A265" s="165"/>
      <c r="B265" s="167"/>
      <c r="C265" s="166"/>
      <c r="D265" s="171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190">
        <v>0</v>
      </c>
      <c r="K265" s="77">
        <v>0</v>
      </c>
      <c r="L265" s="77">
        <v>0</v>
      </c>
    </row>
    <row r="266" spans="1:12" ht="15" thickTop="1" x14ac:dyDescent="0.3">
      <c r="A266" s="120" t="s">
        <v>81</v>
      </c>
      <c r="B266" s="147" t="s">
        <v>88</v>
      </c>
      <c r="C266" s="105"/>
      <c r="D266" s="99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76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121"/>
      <c r="B267" s="148"/>
      <c r="C267" s="106"/>
      <c r="D267" s="100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177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121"/>
      <c r="B268" s="148"/>
      <c r="C268" s="106"/>
      <c r="D268" s="100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177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121"/>
      <c r="B269" s="148"/>
      <c r="C269" s="106"/>
      <c r="D269" s="100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177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121"/>
      <c r="B270" s="148"/>
      <c r="C270" s="106"/>
      <c r="D270" s="100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177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122"/>
      <c r="B271" s="149"/>
      <c r="C271" s="107"/>
      <c r="D271" s="101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178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133" t="s">
        <v>82</v>
      </c>
      <c r="B272" s="102" t="s">
        <v>115</v>
      </c>
      <c r="C272" s="93"/>
      <c r="D272" s="81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179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134"/>
      <c r="B273" s="103"/>
      <c r="C273" s="94"/>
      <c r="D273" s="82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180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134"/>
      <c r="B274" s="103"/>
      <c r="C274" s="94"/>
      <c r="D274" s="82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180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134"/>
      <c r="B275" s="103"/>
      <c r="C275" s="94"/>
      <c r="D275" s="82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180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134"/>
      <c r="B276" s="103"/>
      <c r="C276" s="94"/>
      <c r="D276" s="82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180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135"/>
      <c r="B277" s="137"/>
      <c r="C277" s="138"/>
      <c r="D277" s="13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181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43" t="s">
        <v>83</v>
      </c>
      <c r="B278" s="84" t="s">
        <v>116</v>
      </c>
      <c r="C278" s="109"/>
      <c r="D278" s="90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182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44"/>
      <c r="B279" s="85"/>
      <c r="C279" s="110"/>
      <c r="D279" s="91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183">
        <v>0</v>
      </c>
      <c r="K279" s="49">
        <v>0</v>
      </c>
      <c r="L279" s="49">
        <v>0</v>
      </c>
    </row>
    <row r="280" spans="1:12" x14ac:dyDescent="0.3">
      <c r="A280" s="144"/>
      <c r="B280" s="85"/>
      <c r="C280" s="110"/>
      <c r="D280" s="91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183">
        <v>0</v>
      </c>
      <c r="K280" s="49">
        <v>0</v>
      </c>
      <c r="L280" s="49">
        <v>0</v>
      </c>
    </row>
    <row r="281" spans="1:12" ht="27.6" x14ac:dyDescent="0.3">
      <c r="A281" s="144"/>
      <c r="B281" s="85"/>
      <c r="C281" s="110"/>
      <c r="D281" s="91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183">
        <v>0</v>
      </c>
      <c r="K281" s="49">
        <v>0</v>
      </c>
      <c r="L281" s="49">
        <v>0</v>
      </c>
    </row>
    <row r="282" spans="1:12" x14ac:dyDescent="0.3">
      <c r="A282" s="144"/>
      <c r="B282" s="85"/>
      <c r="C282" s="110"/>
      <c r="D282" s="91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183">
        <v>0</v>
      </c>
      <c r="K282" s="49">
        <v>0</v>
      </c>
      <c r="L282" s="49">
        <v>0</v>
      </c>
    </row>
    <row r="283" spans="1:12" ht="28.2" thickBot="1" x14ac:dyDescent="0.35">
      <c r="A283" s="165"/>
      <c r="B283" s="167"/>
      <c r="C283" s="168"/>
      <c r="D283" s="171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190">
        <v>0</v>
      </c>
      <c r="K283" s="77">
        <v>0</v>
      </c>
      <c r="L283" s="77">
        <v>0</v>
      </c>
    </row>
    <row r="284" spans="1:12" ht="15" thickTop="1" x14ac:dyDescent="0.3">
      <c r="A284" s="120"/>
      <c r="B284" s="147" t="s">
        <v>50</v>
      </c>
      <c r="C284" s="105" t="s">
        <v>122</v>
      </c>
      <c r="D284" s="99"/>
      <c r="E284" s="16" t="s">
        <v>1</v>
      </c>
      <c r="F284" s="17">
        <f t="shared" ref="F284:F289" si="189">SUM(G284:L284)</f>
        <v>4974404.6454099994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1014713.0363100001</v>
      </c>
      <c r="J284" s="176">
        <f t="shared" si="191"/>
        <v>781939.25407000002</v>
      </c>
      <c r="K284" s="19">
        <f t="shared" si="191"/>
        <v>732373.90299999993</v>
      </c>
      <c r="L284" s="19">
        <f t="shared" ref="L284" si="192">SUM(L266,L200,L194,L176,L164,L146,L140,L50,L8)</f>
        <v>761506.42299999995</v>
      </c>
    </row>
    <row r="285" spans="1:12" x14ac:dyDescent="0.3">
      <c r="A285" s="121"/>
      <c r="B285" s="148"/>
      <c r="C285" s="106"/>
      <c r="D285" s="100"/>
      <c r="E285" s="20" t="s">
        <v>2</v>
      </c>
      <c r="F285" s="21">
        <f t="shared" si="189"/>
        <v>190711.36980999997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177">
        <f t="shared" si="191"/>
        <v>36329.845500000003</v>
      </c>
      <c r="K285" s="23">
        <f t="shared" si="191"/>
        <v>24192.09</v>
      </c>
      <c r="L285" s="23">
        <f t="shared" ref="L285" si="193">SUM(L267,L201,L195,L177,L165,L147,L141,L51,L9)</f>
        <v>24192.09</v>
      </c>
    </row>
    <row r="286" spans="1:12" x14ac:dyDescent="0.3">
      <c r="A286" s="121"/>
      <c r="B286" s="148"/>
      <c r="C286" s="106"/>
      <c r="D286" s="100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177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121"/>
      <c r="B287" s="148"/>
      <c r="C287" s="106"/>
      <c r="D287" s="100"/>
      <c r="E287" s="20" t="s">
        <v>3</v>
      </c>
      <c r="F287" s="21">
        <f t="shared" si="189"/>
        <v>148362.33009000003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177">
        <f t="shared" si="191"/>
        <v>1869.3720000000001</v>
      </c>
      <c r="K287" s="23">
        <f t="shared" si="191"/>
        <v>1869.3720000000001</v>
      </c>
      <c r="L287" s="23">
        <f t="shared" ref="L287" si="195">SUM(L269,L203,L197,L179,L167,L149,L143,L53,L11)</f>
        <v>1869.3720000000001</v>
      </c>
    </row>
    <row r="288" spans="1:12" x14ac:dyDescent="0.3">
      <c r="A288" s="121"/>
      <c r="B288" s="148"/>
      <c r="C288" s="106"/>
      <c r="D288" s="100"/>
      <c r="E288" s="20" t="s">
        <v>4</v>
      </c>
      <c r="F288" s="21">
        <f t="shared" si="189"/>
        <v>4478882.6903600004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871293.14436999988</v>
      </c>
      <c r="J288" s="177">
        <f t="shared" si="191"/>
        <v>743740.03657</v>
      </c>
      <c r="K288" s="23">
        <f t="shared" si="191"/>
        <v>706312.44099999988</v>
      </c>
      <c r="L288" s="23">
        <f t="shared" ref="L288" si="196">SUM(L270,L204,L198,L180,L168,L150,L144,L54,L12)</f>
        <v>735444.96099999989</v>
      </c>
    </row>
    <row r="289" spans="1:12" ht="28.2" thickBot="1" x14ac:dyDescent="0.35">
      <c r="A289" s="172"/>
      <c r="B289" s="169"/>
      <c r="C289" s="170"/>
      <c r="D289" s="108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189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2025-01-13T08:44:45Z</dcterms:modified>
</cp:coreProperties>
</file>